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gianludado/Documents/Analysis/PDAMICORNIS/"/>
    </mc:Choice>
  </mc:AlternateContent>
  <xr:revisionPtr revIDLastSave="0" documentId="13_ncr:1_{82C6E100-9133-5F49-98AE-1FD152F7C299}" xr6:coauthVersionLast="47" xr6:coauthVersionMax="47" xr10:uidLastSave="{00000000-0000-0000-0000-000000000000}"/>
  <bookViews>
    <workbookView xWindow="8220" yWindow="500" windowWidth="20580" windowHeight="16280" xr2:uid="{00000000-000D-0000-FFFF-FFFF00000000}"/>
  </bookViews>
  <sheets>
    <sheet name="DATA" sheetId="1" r:id="rId1"/>
  </sheets>
  <definedNames>
    <definedName name="_xlnm._FilterDatabase" localSheetId="0" hidden="1">DATA!$A$1:$T$1</definedName>
  </definedNames>
  <calcPr calcId="181029"/>
</workbook>
</file>

<file path=xl/calcChain.xml><?xml version="1.0" encoding="utf-8"?>
<calcChain xmlns="http://schemas.openxmlformats.org/spreadsheetml/2006/main">
  <c r="N316" i="1" l="1"/>
  <c r="O316" i="1"/>
  <c r="P316" i="1"/>
  <c r="Q316" i="1"/>
  <c r="N317" i="1"/>
  <c r="O317" i="1"/>
  <c r="P317" i="1"/>
  <c r="Q317" i="1"/>
  <c r="M316" i="1"/>
  <c r="L316" i="1"/>
  <c r="K316" i="1"/>
  <c r="J316" i="1"/>
  <c r="I316" i="1"/>
  <c r="H316" i="1"/>
  <c r="G316" i="1"/>
  <c r="F316" i="1"/>
  <c r="AX321" i="1" l="1"/>
  <c r="AX320" i="1"/>
  <c r="AX319" i="1"/>
  <c r="AX318" i="1"/>
  <c r="AX317" i="1"/>
  <c r="AX316" i="1"/>
  <c r="AX315" i="1"/>
  <c r="AX313" i="1"/>
  <c r="AX312" i="1"/>
  <c r="AX311" i="1"/>
  <c r="AX310" i="1"/>
  <c r="AX309" i="1"/>
  <c r="AX308" i="1"/>
  <c r="AX307" i="1"/>
  <c r="AX305" i="1"/>
  <c r="AX304" i="1"/>
  <c r="AX303" i="1"/>
  <c r="AX302" i="1"/>
  <c r="AX301" i="1"/>
  <c r="AX300" i="1"/>
  <c r="AX299" i="1"/>
  <c r="AX298" i="1"/>
  <c r="AX295" i="1"/>
  <c r="AX297" i="1"/>
  <c r="AX296" i="1"/>
  <c r="AX294" i="1"/>
  <c r="AX292" i="1"/>
  <c r="AX293" i="1"/>
  <c r="AX291" i="1"/>
  <c r="AX289" i="1"/>
  <c r="AX282" i="1"/>
  <c r="AX288" i="1"/>
  <c r="AX287" i="1"/>
  <c r="AX286" i="1"/>
  <c r="AX285" i="1"/>
  <c r="AX284" i="1"/>
  <c r="AX283" i="1"/>
  <c r="AX281" i="1"/>
  <c r="AX280" i="1"/>
  <c r="AX279" i="1"/>
  <c r="AX278" i="1"/>
  <c r="AX277" i="1"/>
  <c r="AX276" i="1"/>
  <c r="AX275" i="1"/>
  <c r="AX270" i="1"/>
  <c r="AX268" i="1"/>
  <c r="AX273" i="1"/>
  <c r="AX272" i="1"/>
  <c r="AX271" i="1"/>
  <c r="AX269" i="1"/>
  <c r="AX267" i="1"/>
  <c r="AX266" i="1"/>
  <c r="AX264" i="1"/>
  <c r="AX263" i="1"/>
  <c r="AX262" i="1"/>
  <c r="AX261" i="1"/>
  <c r="AX260" i="1"/>
  <c r="AX259" i="1"/>
  <c r="AX256" i="1"/>
  <c r="AX255" i="1"/>
  <c r="AX254" i="1"/>
  <c r="AX253" i="1"/>
  <c r="AX252" i="1"/>
  <c r="AX251" i="1"/>
  <c r="AX249" i="1"/>
  <c r="AX248" i="1"/>
  <c r="AX247" i="1"/>
  <c r="AX246" i="1"/>
  <c r="AX245" i="1"/>
  <c r="AX244" i="1"/>
  <c r="AX243" i="1"/>
  <c r="AX242" i="1"/>
  <c r="AX241" i="1"/>
  <c r="AX239" i="1"/>
  <c r="AX229" i="1"/>
  <c r="AX224" i="1"/>
  <c r="AX223" i="1"/>
  <c r="AX221" i="1"/>
  <c r="AX220" i="1"/>
  <c r="AX217" i="1"/>
  <c r="AX215" i="1"/>
  <c r="AX213" i="1"/>
  <c r="AX209" i="1"/>
  <c r="AX208" i="1"/>
  <c r="AX207" i="1"/>
  <c r="AX206" i="1"/>
  <c r="AX205" i="1"/>
  <c r="AX204" i="1"/>
  <c r="AX202" i="1"/>
  <c r="AX189" i="1"/>
  <c r="AX188" i="1"/>
  <c r="AX185" i="1"/>
  <c r="AX179" i="1"/>
  <c r="AX184" i="1"/>
  <c r="AX183" i="1"/>
  <c r="AX181" i="1"/>
  <c r="AX180" i="1"/>
  <c r="AX175" i="1"/>
  <c r="AX173" i="1"/>
  <c r="AX170" i="1"/>
  <c r="AX169" i="1"/>
  <c r="AX166" i="1"/>
  <c r="AX161" i="1"/>
  <c r="AX160" i="1"/>
  <c r="AX159" i="1"/>
  <c r="AX158" i="1"/>
  <c r="AX157" i="1"/>
  <c r="AX154" i="1"/>
  <c r="AX153" i="1"/>
  <c r="AX151" i="1"/>
  <c r="AX150" i="1"/>
  <c r="AX149" i="1"/>
  <c r="AX148" i="1"/>
  <c r="AX147" i="1"/>
  <c r="AX146" i="1"/>
  <c r="AX144" i="1"/>
  <c r="AX143" i="1"/>
  <c r="AX142" i="1"/>
  <c r="AX141" i="1"/>
  <c r="AX140" i="1"/>
  <c r="AX138" i="1"/>
  <c r="AX130" i="1"/>
  <c r="AX137" i="1"/>
  <c r="AX136" i="1"/>
  <c r="AX133" i="1"/>
  <c r="AX128" i="1"/>
  <c r="AX125" i="1"/>
  <c r="AX120" i="1"/>
  <c r="AX117" i="1"/>
  <c r="AX114" i="1"/>
  <c r="AX113" i="1"/>
  <c r="AX112" i="1"/>
  <c r="AX109" i="1"/>
  <c r="AX108" i="1"/>
  <c r="AX106" i="1"/>
  <c r="AX105" i="1"/>
  <c r="AX104" i="1"/>
  <c r="AX102" i="1"/>
  <c r="AX101" i="1"/>
  <c r="AX100" i="1"/>
  <c r="AX99" i="1"/>
  <c r="AX98" i="1"/>
  <c r="AX97" i="1"/>
  <c r="AX95" i="1"/>
  <c r="AX94" i="1"/>
  <c r="AX93" i="1"/>
  <c r="AX92" i="1"/>
  <c r="AX91" i="1"/>
  <c r="AX90" i="1"/>
  <c r="AX88" i="1"/>
  <c r="AX86" i="1"/>
  <c r="AX84" i="1"/>
  <c r="AX83" i="1"/>
  <c r="AX82" i="1"/>
  <c r="AX80" i="1"/>
  <c r="AX79" i="1"/>
  <c r="AX78" i="1"/>
  <c r="AX77" i="1"/>
  <c r="AX76" i="1"/>
  <c r="AX75" i="1"/>
  <c r="AX74" i="1"/>
  <c r="AX70" i="1"/>
  <c r="AX73" i="1"/>
  <c r="AX72" i="1"/>
  <c r="AX69" i="1"/>
  <c r="AX67" i="1"/>
  <c r="AX66" i="1"/>
  <c r="AX63" i="1"/>
  <c r="AX62" i="1"/>
  <c r="AX55" i="1"/>
  <c r="AX49" i="1"/>
  <c r="AX47" i="1"/>
  <c r="AX46" i="1"/>
  <c r="AX43" i="1"/>
  <c r="AX38" i="1"/>
  <c r="AX37" i="1"/>
  <c r="AX36" i="1"/>
  <c r="AX32" i="1"/>
  <c r="AX29" i="1"/>
  <c r="AX18" i="1"/>
  <c r="AX20" i="1"/>
  <c r="AX17" i="1"/>
  <c r="AX16" i="1"/>
  <c r="AX14" i="1" l="1"/>
  <c r="AX12" i="1"/>
  <c r="AX3" i="1"/>
  <c r="AH321" i="1" l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4" i="1"/>
  <c r="AH225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C200" i="1" l="1"/>
  <c r="AB200" i="1"/>
  <c r="AA200" i="1"/>
  <c r="Z200" i="1"/>
  <c r="Y200" i="1"/>
  <c r="X200" i="1"/>
  <c r="W200" i="1"/>
  <c r="V200" i="1"/>
  <c r="AD194" i="1"/>
  <c r="AH201" i="1"/>
  <c r="AH200" i="1"/>
  <c r="AH199" i="1"/>
  <c r="AH197" i="1"/>
  <c r="AH196" i="1"/>
  <c r="AH195" i="1"/>
  <c r="AH194" i="1"/>
  <c r="AH193" i="1"/>
  <c r="AH192" i="1"/>
  <c r="AH191" i="1"/>
  <c r="AH190" i="1"/>
  <c r="AH187" i="1"/>
  <c r="AH189" i="1"/>
  <c r="AH188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1" i="1"/>
  <c r="AH142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D82" i="1"/>
  <c r="AH89" i="1"/>
  <c r="AH88" i="1"/>
  <c r="AH85" i="1"/>
  <c r="AH87" i="1"/>
  <c r="AH86" i="1"/>
  <c r="AH84" i="1"/>
  <c r="AH83" i="1"/>
  <c r="AH82" i="1"/>
  <c r="AH81" i="1"/>
  <c r="AH80" i="1"/>
  <c r="AH79" i="1"/>
  <c r="AH78" i="1"/>
  <c r="AH77" i="1"/>
  <c r="AH76" i="1"/>
  <c r="AH75" i="1"/>
  <c r="AH74" i="1"/>
  <c r="AD72" i="1"/>
  <c r="AH71" i="1"/>
  <c r="AH73" i="1"/>
  <c r="AH72" i="1"/>
  <c r="AH70" i="1"/>
  <c r="AH69" i="1"/>
  <c r="AH68" i="1"/>
  <c r="AH67" i="1"/>
  <c r="AH66" i="1"/>
  <c r="AH65" i="1" l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D27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2" i="1"/>
  <c r="AH17" i="1"/>
  <c r="AH16" i="1"/>
  <c r="AH15" i="1"/>
  <c r="AH14" i="1"/>
  <c r="AH13" i="1"/>
  <c r="AH11" i="1"/>
  <c r="AH10" i="1"/>
  <c r="AH9" i="1"/>
  <c r="AH8" i="1"/>
  <c r="AH7" i="1"/>
  <c r="AH6" i="1"/>
  <c r="AH5" i="1"/>
  <c r="AH4" i="1"/>
  <c r="AH3" i="1"/>
  <c r="AH2" i="1"/>
  <c r="AW321" i="1" l="1"/>
  <c r="AV321" i="1"/>
  <c r="AU321" i="1"/>
  <c r="AT321" i="1"/>
  <c r="AW320" i="1"/>
  <c r="AV320" i="1"/>
  <c r="AU320" i="1"/>
  <c r="AT320" i="1"/>
  <c r="AW319" i="1"/>
  <c r="AV319" i="1"/>
  <c r="AU319" i="1"/>
  <c r="AT319" i="1"/>
  <c r="AW318" i="1"/>
  <c r="AV318" i="1"/>
  <c r="AU318" i="1"/>
  <c r="AT318" i="1"/>
  <c r="AW317" i="1"/>
  <c r="AV317" i="1"/>
  <c r="AU317" i="1"/>
  <c r="AT317" i="1"/>
  <c r="AW316" i="1"/>
  <c r="AV316" i="1"/>
  <c r="AU316" i="1"/>
  <c r="AT316" i="1"/>
  <c r="AW315" i="1"/>
  <c r="AV315" i="1"/>
  <c r="AU315" i="1"/>
  <c r="AT315" i="1"/>
  <c r="AW314" i="1"/>
  <c r="AV314" i="1"/>
  <c r="AU314" i="1"/>
  <c r="AT314" i="1"/>
  <c r="AW313" i="1"/>
  <c r="AV313" i="1"/>
  <c r="AU313" i="1"/>
  <c r="AT313" i="1"/>
  <c r="AW312" i="1"/>
  <c r="AV312" i="1"/>
  <c r="AU312" i="1"/>
  <c r="AT312" i="1"/>
  <c r="AW311" i="1"/>
  <c r="AV311" i="1"/>
  <c r="AU311" i="1"/>
  <c r="AT311" i="1"/>
  <c r="AW310" i="1"/>
  <c r="AV310" i="1"/>
  <c r="AU310" i="1"/>
  <c r="AT310" i="1"/>
  <c r="AW309" i="1"/>
  <c r="AV309" i="1"/>
  <c r="AU309" i="1"/>
  <c r="AT309" i="1"/>
  <c r="AW308" i="1"/>
  <c r="AV308" i="1"/>
  <c r="AU308" i="1"/>
  <c r="AT308" i="1"/>
  <c r="AW307" i="1"/>
  <c r="AV307" i="1"/>
  <c r="AU307" i="1"/>
  <c r="AT307" i="1"/>
  <c r="AW306" i="1"/>
  <c r="AV306" i="1"/>
  <c r="AU306" i="1"/>
  <c r="AT306" i="1"/>
  <c r="AW305" i="1"/>
  <c r="AV305" i="1"/>
  <c r="AU305" i="1"/>
  <c r="AT305" i="1"/>
  <c r="AW304" i="1"/>
  <c r="AV304" i="1"/>
  <c r="AU304" i="1"/>
  <c r="AT304" i="1"/>
  <c r="AW303" i="1"/>
  <c r="AV303" i="1"/>
  <c r="AU303" i="1"/>
  <c r="AT303" i="1"/>
  <c r="AW302" i="1"/>
  <c r="AV302" i="1"/>
  <c r="AU302" i="1"/>
  <c r="AT302" i="1"/>
  <c r="AW301" i="1"/>
  <c r="AV301" i="1"/>
  <c r="AU301" i="1"/>
  <c r="AT301" i="1"/>
  <c r="AW300" i="1"/>
  <c r="AV300" i="1"/>
  <c r="AU300" i="1"/>
  <c r="AT300" i="1"/>
  <c r="AW299" i="1"/>
  <c r="AV299" i="1"/>
  <c r="AU299" i="1"/>
  <c r="AT299" i="1"/>
  <c r="AW298" i="1"/>
  <c r="AV298" i="1"/>
  <c r="AU298" i="1"/>
  <c r="AT298" i="1"/>
  <c r="AW297" i="1"/>
  <c r="AV297" i="1"/>
  <c r="AU297" i="1"/>
  <c r="AT297" i="1"/>
  <c r="AW296" i="1"/>
  <c r="AV296" i="1"/>
  <c r="AU296" i="1"/>
  <c r="AT296" i="1"/>
  <c r="AW295" i="1"/>
  <c r="AV295" i="1"/>
  <c r="AU295" i="1"/>
  <c r="AT295" i="1"/>
  <c r="AW294" i="1"/>
  <c r="AV294" i="1"/>
  <c r="AU294" i="1"/>
  <c r="AT294" i="1"/>
  <c r="AW293" i="1"/>
  <c r="AV293" i="1"/>
  <c r="AU293" i="1"/>
  <c r="AT293" i="1"/>
  <c r="AW292" i="1"/>
  <c r="AV292" i="1"/>
  <c r="AU292" i="1"/>
  <c r="AT292" i="1"/>
  <c r="AW291" i="1"/>
  <c r="AV291" i="1"/>
  <c r="AU291" i="1"/>
  <c r="AT291" i="1"/>
  <c r="AW290" i="1"/>
  <c r="AV290" i="1"/>
  <c r="AU290" i="1"/>
  <c r="AT290" i="1"/>
  <c r="AW289" i="1"/>
  <c r="AV289" i="1"/>
  <c r="AU289" i="1"/>
  <c r="AT289" i="1"/>
  <c r="AW288" i="1"/>
  <c r="AV288" i="1"/>
  <c r="AU288" i="1"/>
  <c r="AT288" i="1"/>
  <c r="AW287" i="1"/>
  <c r="AV287" i="1"/>
  <c r="AU287" i="1"/>
  <c r="AT287" i="1"/>
  <c r="AW286" i="1"/>
  <c r="AV286" i="1"/>
  <c r="AU286" i="1"/>
  <c r="AT286" i="1"/>
  <c r="AW285" i="1"/>
  <c r="AV285" i="1"/>
  <c r="AU285" i="1"/>
  <c r="AT285" i="1"/>
  <c r="AW284" i="1"/>
  <c r="AV284" i="1"/>
  <c r="AU284" i="1"/>
  <c r="AT284" i="1"/>
  <c r="AW283" i="1"/>
  <c r="AV283" i="1"/>
  <c r="AU283" i="1"/>
  <c r="AT283" i="1"/>
  <c r="AW282" i="1"/>
  <c r="AV282" i="1"/>
  <c r="AU282" i="1"/>
  <c r="AT282" i="1"/>
  <c r="AW281" i="1"/>
  <c r="AV281" i="1"/>
  <c r="AU281" i="1"/>
  <c r="AT281" i="1"/>
  <c r="AW280" i="1"/>
  <c r="AV280" i="1"/>
  <c r="AU280" i="1"/>
  <c r="AT280" i="1"/>
  <c r="AW279" i="1"/>
  <c r="AV279" i="1"/>
  <c r="AU279" i="1"/>
  <c r="AT279" i="1"/>
  <c r="AW278" i="1"/>
  <c r="AV278" i="1"/>
  <c r="AU278" i="1"/>
  <c r="AT278" i="1"/>
  <c r="AW277" i="1"/>
  <c r="AV277" i="1"/>
  <c r="AU277" i="1"/>
  <c r="AT277" i="1"/>
  <c r="AW276" i="1"/>
  <c r="AV276" i="1"/>
  <c r="AU276" i="1"/>
  <c r="AT276" i="1"/>
  <c r="AW275" i="1"/>
  <c r="AV275" i="1"/>
  <c r="AU275" i="1"/>
  <c r="AT275" i="1"/>
  <c r="AW274" i="1"/>
  <c r="AV274" i="1"/>
  <c r="AU274" i="1"/>
  <c r="AT274" i="1"/>
  <c r="AW273" i="1"/>
  <c r="AV273" i="1"/>
  <c r="AU273" i="1"/>
  <c r="AT273" i="1"/>
  <c r="AW272" i="1"/>
  <c r="AV272" i="1"/>
  <c r="AU272" i="1"/>
  <c r="AT272" i="1"/>
  <c r="AW271" i="1"/>
  <c r="AV271" i="1"/>
  <c r="AU271" i="1"/>
  <c r="AT271" i="1"/>
  <c r="AW270" i="1"/>
  <c r="AV270" i="1"/>
  <c r="AU270" i="1"/>
  <c r="AT270" i="1"/>
  <c r="AW269" i="1"/>
  <c r="AV269" i="1"/>
  <c r="AU269" i="1"/>
  <c r="AT269" i="1"/>
  <c r="AW268" i="1"/>
  <c r="AV268" i="1"/>
  <c r="AU268" i="1"/>
  <c r="AT268" i="1"/>
  <c r="AW267" i="1"/>
  <c r="AV267" i="1"/>
  <c r="AU267" i="1"/>
  <c r="AT267" i="1"/>
  <c r="AW266" i="1"/>
  <c r="AV266" i="1"/>
  <c r="AU266" i="1"/>
  <c r="AT266" i="1"/>
  <c r="AW265" i="1"/>
  <c r="AV265" i="1"/>
  <c r="AU265" i="1"/>
  <c r="AT265" i="1"/>
  <c r="AW264" i="1"/>
  <c r="AV264" i="1"/>
  <c r="AU264" i="1"/>
  <c r="AT264" i="1"/>
  <c r="AW263" i="1"/>
  <c r="AV263" i="1"/>
  <c r="AU263" i="1"/>
  <c r="AT263" i="1"/>
  <c r="AW262" i="1"/>
  <c r="AV262" i="1"/>
  <c r="AU262" i="1"/>
  <c r="AT262" i="1"/>
  <c r="AW261" i="1"/>
  <c r="AV261" i="1"/>
  <c r="AU261" i="1"/>
  <c r="AT261" i="1"/>
  <c r="AW260" i="1"/>
  <c r="AV260" i="1"/>
  <c r="AU260" i="1"/>
  <c r="AT260" i="1"/>
  <c r="AW259" i="1"/>
  <c r="AV259" i="1"/>
  <c r="AU259" i="1"/>
  <c r="AT259" i="1"/>
  <c r="AW258" i="1"/>
  <c r="AV258" i="1"/>
  <c r="AU258" i="1"/>
  <c r="AT258" i="1"/>
  <c r="AW257" i="1"/>
  <c r="AV257" i="1"/>
  <c r="AU257" i="1"/>
  <c r="AT257" i="1"/>
  <c r="AW256" i="1"/>
  <c r="AV256" i="1"/>
  <c r="AU256" i="1"/>
  <c r="AT256" i="1"/>
  <c r="AW255" i="1"/>
  <c r="AV255" i="1"/>
  <c r="AU255" i="1"/>
  <c r="AT255" i="1"/>
  <c r="AW254" i="1"/>
  <c r="AV254" i="1"/>
  <c r="AU254" i="1"/>
  <c r="AT254" i="1"/>
  <c r="AW253" i="1"/>
  <c r="AV253" i="1"/>
  <c r="AU253" i="1"/>
  <c r="AT253" i="1"/>
  <c r="AW252" i="1"/>
  <c r="AV252" i="1"/>
  <c r="AU252" i="1"/>
  <c r="AT252" i="1"/>
  <c r="AW251" i="1"/>
  <c r="AV251" i="1"/>
  <c r="AU251" i="1"/>
  <c r="AT251" i="1"/>
  <c r="AW250" i="1"/>
  <c r="AV250" i="1"/>
  <c r="AU250" i="1"/>
  <c r="AT250" i="1"/>
  <c r="AW249" i="1"/>
  <c r="AV249" i="1"/>
  <c r="AU249" i="1"/>
  <c r="AT249" i="1"/>
  <c r="AW248" i="1"/>
  <c r="AV248" i="1"/>
  <c r="AU248" i="1"/>
  <c r="AT248" i="1"/>
  <c r="AW247" i="1"/>
  <c r="AV247" i="1"/>
  <c r="AU247" i="1"/>
  <c r="AT247" i="1"/>
  <c r="AW246" i="1"/>
  <c r="AV246" i="1"/>
  <c r="AU246" i="1"/>
  <c r="AT246" i="1"/>
  <c r="AW245" i="1"/>
  <c r="AV245" i="1"/>
  <c r="AU245" i="1"/>
  <c r="AT245" i="1"/>
  <c r="AW244" i="1"/>
  <c r="AV244" i="1"/>
  <c r="AU244" i="1"/>
  <c r="AT244" i="1"/>
  <c r="AW243" i="1"/>
  <c r="AV243" i="1"/>
  <c r="AU243" i="1"/>
  <c r="AT243" i="1"/>
  <c r="AW242" i="1"/>
  <c r="AV242" i="1"/>
  <c r="AU242" i="1"/>
  <c r="AT242" i="1"/>
  <c r="AW241" i="1"/>
  <c r="AV241" i="1"/>
  <c r="AU241" i="1"/>
  <c r="AT241" i="1"/>
  <c r="AW240" i="1"/>
  <c r="AV240" i="1"/>
  <c r="AU240" i="1"/>
  <c r="AT240" i="1"/>
  <c r="AW239" i="1"/>
  <c r="AV239" i="1"/>
  <c r="AU239" i="1"/>
  <c r="AT239" i="1"/>
  <c r="AW238" i="1"/>
  <c r="AV238" i="1"/>
  <c r="AU238" i="1"/>
  <c r="AT238" i="1"/>
  <c r="AW237" i="1"/>
  <c r="AV237" i="1"/>
  <c r="AU237" i="1"/>
  <c r="AT237" i="1"/>
  <c r="AW236" i="1"/>
  <c r="AV236" i="1"/>
  <c r="AU236" i="1"/>
  <c r="AT236" i="1"/>
  <c r="AW235" i="1"/>
  <c r="AV235" i="1"/>
  <c r="AU235" i="1"/>
  <c r="AT235" i="1"/>
  <c r="AW234" i="1"/>
  <c r="AV234" i="1"/>
  <c r="AU234" i="1"/>
  <c r="AT234" i="1"/>
  <c r="AW233" i="1"/>
  <c r="AV233" i="1"/>
  <c r="AU233" i="1"/>
  <c r="AT233" i="1"/>
  <c r="AW232" i="1"/>
  <c r="AV232" i="1"/>
  <c r="AU232" i="1"/>
  <c r="AT232" i="1"/>
  <c r="AW231" i="1"/>
  <c r="AV231" i="1"/>
  <c r="AU231" i="1"/>
  <c r="AT231" i="1"/>
  <c r="AW230" i="1"/>
  <c r="AV230" i="1"/>
  <c r="AU230" i="1"/>
  <c r="AT230" i="1"/>
  <c r="AW229" i="1"/>
  <c r="AV229" i="1"/>
  <c r="AU229" i="1"/>
  <c r="AT229" i="1"/>
  <c r="AW228" i="1"/>
  <c r="AV228" i="1"/>
  <c r="AU228" i="1"/>
  <c r="AT228" i="1"/>
  <c r="AW227" i="1"/>
  <c r="AV227" i="1"/>
  <c r="AU227" i="1"/>
  <c r="AT227" i="1"/>
  <c r="AW226" i="1"/>
  <c r="AV226" i="1"/>
  <c r="AU226" i="1"/>
  <c r="AT226" i="1"/>
  <c r="AW225" i="1"/>
  <c r="AV225" i="1"/>
  <c r="AU225" i="1"/>
  <c r="AT225" i="1"/>
  <c r="AW224" i="1"/>
  <c r="AV224" i="1"/>
  <c r="AU224" i="1"/>
  <c r="AT224" i="1"/>
  <c r="AW223" i="1"/>
  <c r="AV223" i="1"/>
  <c r="AU223" i="1"/>
  <c r="AT223" i="1"/>
  <c r="AW222" i="1"/>
  <c r="AV222" i="1"/>
  <c r="AU222" i="1"/>
  <c r="AT222" i="1"/>
  <c r="AW221" i="1"/>
  <c r="AV221" i="1"/>
  <c r="AU221" i="1"/>
  <c r="AT221" i="1"/>
  <c r="AW220" i="1"/>
  <c r="AV220" i="1"/>
  <c r="AU220" i="1"/>
  <c r="AT220" i="1"/>
  <c r="AW219" i="1"/>
  <c r="AV219" i="1"/>
  <c r="AU219" i="1"/>
  <c r="AT219" i="1"/>
  <c r="AW218" i="1"/>
  <c r="AV218" i="1"/>
  <c r="AU218" i="1"/>
  <c r="AT218" i="1"/>
  <c r="AW217" i="1"/>
  <c r="AV217" i="1"/>
  <c r="AU217" i="1"/>
  <c r="AT217" i="1"/>
  <c r="AW216" i="1"/>
  <c r="AV216" i="1"/>
  <c r="AU216" i="1"/>
  <c r="AT216" i="1"/>
  <c r="AW215" i="1"/>
  <c r="AV215" i="1"/>
  <c r="AU215" i="1"/>
  <c r="AT215" i="1"/>
  <c r="AW214" i="1"/>
  <c r="AV214" i="1"/>
  <c r="AU214" i="1"/>
  <c r="AT214" i="1"/>
  <c r="AW213" i="1"/>
  <c r="AV213" i="1"/>
  <c r="AU213" i="1"/>
  <c r="AT213" i="1"/>
  <c r="AW212" i="1"/>
  <c r="AV212" i="1"/>
  <c r="AU212" i="1"/>
  <c r="AT212" i="1"/>
  <c r="AW211" i="1"/>
  <c r="AV211" i="1"/>
  <c r="AU211" i="1"/>
  <c r="AT211" i="1"/>
  <c r="AW210" i="1"/>
  <c r="AV210" i="1"/>
  <c r="AU210" i="1"/>
  <c r="AT210" i="1"/>
  <c r="AW209" i="1"/>
  <c r="AV209" i="1"/>
  <c r="AU209" i="1"/>
  <c r="AT209" i="1"/>
  <c r="AW208" i="1"/>
  <c r="AV208" i="1"/>
  <c r="AU208" i="1"/>
  <c r="AT208" i="1"/>
  <c r="AW207" i="1"/>
  <c r="AV207" i="1"/>
  <c r="AU207" i="1"/>
  <c r="AT207" i="1"/>
  <c r="AW206" i="1"/>
  <c r="AV206" i="1"/>
  <c r="AU206" i="1"/>
  <c r="AT206" i="1"/>
  <c r="AW205" i="1"/>
  <c r="AV205" i="1"/>
  <c r="AU205" i="1"/>
  <c r="AT205" i="1"/>
  <c r="AW204" i="1"/>
  <c r="AV204" i="1"/>
  <c r="AU204" i="1"/>
  <c r="AT204" i="1"/>
  <c r="AW203" i="1"/>
  <c r="AV203" i="1"/>
  <c r="AU203" i="1"/>
  <c r="AT203" i="1"/>
  <c r="AW202" i="1"/>
  <c r="AV202" i="1"/>
  <c r="AU202" i="1"/>
  <c r="AT202" i="1"/>
  <c r="AW201" i="1"/>
  <c r="AV201" i="1"/>
  <c r="AU201" i="1"/>
  <c r="AT201" i="1"/>
  <c r="AW200" i="1"/>
  <c r="AV200" i="1"/>
  <c r="AU200" i="1"/>
  <c r="AT200" i="1"/>
  <c r="AW199" i="1"/>
  <c r="AV199" i="1"/>
  <c r="AU199" i="1"/>
  <c r="AT199" i="1"/>
  <c r="AW198" i="1"/>
  <c r="AV198" i="1"/>
  <c r="AU198" i="1"/>
  <c r="AT198" i="1"/>
  <c r="AW197" i="1"/>
  <c r="AV197" i="1"/>
  <c r="AU197" i="1"/>
  <c r="AT197" i="1"/>
  <c r="AW196" i="1"/>
  <c r="AV196" i="1"/>
  <c r="AU196" i="1"/>
  <c r="AT196" i="1"/>
  <c r="AW195" i="1"/>
  <c r="AV195" i="1"/>
  <c r="AU195" i="1"/>
  <c r="AT195" i="1"/>
  <c r="AW194" i="1"/>
  <c r="AV194" i="1"/>
  <c r="AU194" i="1"/>
  <c r="AT194" i="1"/>
  <c r="AW193" i="1"/>
  <c r="AV193" i="1"/>
  <c r="AU193" i="1"/>
  <c r="AT193" i="1"/>
  <c r="AW192" i="1"/>
  <c r="AV192" i="1"/>
  <c r="AU192" i="1"/>
  <c r="AT192" i="1"/>
  <c r="AW191" i="1"/>
  <c r="AV191" i="1"/>
  <c r="AU191" i="1"/>
  <c r="AT191" i="1"/>
  <c r="AW190" i="1"/>
  <c r="AV190" i="1"/>
  <c r="AU190" i="1"/>
  <c r="AT190" i="1"/>
  <c r="AW189" i="1"/>
  <c r="AV189" i="1"/>
  <c r="AU189" i="1"/>
  <c r="AT189" i="1"/>
  <c r="AW188" i="1"/>
  <c r="AV188" i="1"/>
  <c r="AU188" i="1"/>
  <c r="AT188" i="1"/>
  <c r="AW187" i="1"/>
  <c r="AV187" i="1"/>
  <c r="AU187" i="1"/>
  <c r="AT187" i="1"/>
  <c r="AW186" i="1"/>
  <c r="AV186" i="1"/>
  <c r="AU186" i="1"/>
  <c r="AT186" i="1"/>
  <c r="AW185" i="1"/>
  <c r="AV185" i="1"/>
  <c r="AU185" i="1"/>
  <c r="AT185" i="1"/>
  <c r="AW184" i="1"/>
  <c r="AV184" i="1"/>
  <c r="AU184" i="1"/>
  <c r="AT184" i="1"/>
  <c r="AW183" i="1"/>
  <c r="AV183" i="1"/>
  <c r="AU183" i="1"/>
  <c r="AT183" i="1"/>
  <c r="AW182" i="1"/>
  <c r="AV182" i="1"/>
  <c r="AU182" i="1"/>
  <c r="AT182" i="1"/>
  <c r="AW181" i="1"/>
  <c r="AV181" i="1"/>
  <c r="AU181" i="1"/>
  <c r="AT181" i="1"/>
  <c r="AW180" i="1"/>
  <c r="AV180" i="1"/>
  <c r="AU180" i="1"/>
  <c r="AT180" i="1"/>
  <c r="AW179" i="1"/>
  <c r="AV179" i="1"/>
  <c r="AU179" i="1"/>
  <c r="AT179" i="1"/>
  <c r="AW178" i="1"/>
  <c r="AV178" i="1"/>
  <c r="AU178" i="1"/>
  <c r="AT178" i="1"/>
  <c r="AW177" i="1"/>
  <c r="AV177" i="1"/>
  <c r="AU177" i="1"/>
  <c r="AT177" i="1"/>
  <c r="AW176" i="1"/>
  <c r="AV176" i="1"/>
  <c r="AU176" i="1"/>
  <c r="AT176" i="1"/>
  <c r="AW175" i="1"/>
  <c r="AV175" i="1"/>
  <c r="AU175" i="1"/>
  <c r="AT175" i="1"/>
  <c r="AW174" i="1"/>
  <c r="AV174" i="1"/>
  <c r="AU174" i="1"/>
  <c r="AT174" i="1"/>
  <c r="AW173" i="1"/>
  <c r="AV173" i="1"/>
  <c r="AU173" i="1"/>
  <c r="AT173" i="1"/>
  <c r="AW172" i="1"/>
  <c r="AV172" i="1"/>
  <c r="AU172" i="1"/>
  <c r="AT172" i="1"/>
  <c r="AW171" i="1"/>
  <c r="AV171" i="1"/>
  <c r="AU171" i="1"/>
  <c r="AT171" i="1"/>
  <c r="AW170" i="1"/>
  <c r="AV170" i="1"/>
  <c r="AU170" i="1"/>
  <c r="AT170" i="1"/>
  <c r="AW169" i="1"/>
  <c r="AV169" i="1"/>
  <c r="AU169" i="1"/>
  <c r="AT169" i="1"/>
  <c r="AW168" i="1"/>
  <c r="AV168" i="1"/>
  <c r="AU168" i="1"/>
  <c r="AT168" i="1"/>
  <c r="AW167" i="1"/>
  <c r="AV167" i="1"/>
  <c r="AU167" i="1"/>
  <c r="AT167" i="1"/>
  <c r="AW166" i="1"/>
  <c r="AV166" i="1"/>
  <c r="AU166" i="1"/>
  <c r="AT166" i="1"/>
  <c r="AW165" i="1"/>
  <c r="AV165" i="1"/>
  <c r="AU165" i="1"/>
  <c r="AT165" i="1"/>
  <c r="AW164" i="1"/>
  <c r="AV164" i="1"/>
  <c r="AU164" i="1"/>
  <c r="AT164" i="1"/>
  <c r="AW163" i="1"/>
  <c r="AV163" i="1"/>
  <c r="AU163" i="1"/>
  <c r="AT163" i="1"/>
  <c r="AW162" i="1"/>
  <c r="AV162" i="1"/>
  <c r="AU162" i="1"/>
  <c r="AT162" i="1"/>
  <c r="AW161" i="1"/>
  <c r="AV161" i="1"/>
  <c r="AU161" i="1"/>
  <c r="AT161" i="1"/>
  <c r="AW160" i="1"/>
  <c r="AV160" i="1"/>
  <c r="AU160" i="1"/>
  <c r="AT160" i="1"/>
  <c r="AW159" i="1"/>
  <c r="AV159" i="1"/>
  <c r="AU159" i="1"/>
  <c r="AT159" i="1"/>
  <c r="AW158" i="1"/>
  <c r="AV158" i="1"/>
  <c r="AU158" i="1"/>
  <c r="AT158" i="1"/>
  <c r="AW157" i="1"/>
  <c r="AV157" i="1"/>
  <c r="AU157" i="1"/>
  <c r="AT157" i="1"/>
  <c r="AW156" i="1"/>
  <c r="AV156" i="1"/>
  <c r="AU156" i="1"/>
  <c r="AT156" i="1"/>
  <c r="AW155" i="1"/>
  <c r="AV155" i="1"/>
  <c r="AU155" i="1"/>
  <c r="AT155" i="1"/>
  <c r="AW154" i="1"/>
  <c r="AV154" i="1"/>
  <c r="AU154" i="1"/>
  <c r="AT154" i="1"/>
  <c r="AW153" i="1"/>
  <c r="AV153" i="1"/>
  <c r="AU153" i="1"/>
  <c r="AT153" i="1"/>
  <c r="AW152" i="1"/>
  <c r="AV152" i="1"/>
  <c r="AU152" i="1"/>
  <c r="AT152" i="1"/>
  <c r="AW151" i="1"/>
  <c r="AV151" i="1"/>
  <c r="AU151" i="1"/>
  <c r="AT151" i="1"/>
  <c r="AW150" i="1"/>
  <c r="AV150" i="1"/>
  <c r="AU150" i="1"/>
  <c r="AT150" i="1"/>
  <c r="AW149" i="1"/>
  <c r="AV149" i="1"/>
  <c r="AU149" i="1"/>
  <c r="AT149" i="1"/>
  <c r="AW148" i="1"/>
  <c r="AV148" i="1"/>
  <c r="AU148" i="1"/>
  <c r="AT148" i="1"/>
  <c r="AW147" i="1"/>
  <c r="AV147" i="1"/>
  <c r="AU147" i="1"/>
  <c r="AT147" i="1"/>
  <c r="AW146" i="1"/>
  <c r="AV146" i="1"/>
  <c r="AU146" i="1"/>
  <c r="AT146" i="1"/>
  <c r="AW145" i="1"/>
  <c r="AV145" i="1"/>
  <c r="AU145" i="1"/>
  <c r="AT145" i="1"/>
  <c r="AW144" i="1"/>
  <c r="AV144" i="1"/>
  <c r="AU144" i="1"/>
  <c r="AT144" i="1"/>
  <c r="AW143" i="1"/>
  <c r="AV143" i="1"/>
  <c r="AU143" i="1"/>
  <c r="AT143" i="1"/>
  <c r="AW142" i="1"/>
  <c r="AV142" i="1"/>
  <c r="AU142" i="1"/>
  <c r="AT142" i="1"/>
  <c r="AW141" i="1"/>
  <c r="AV141" i="1"/>
  <c r="AU141" i="1"/>
  <c r="AT141" i="1"/>
  <c r="AW140" i="1"/>
  <c r="AV140" i="1"/>
  <c r="AU140" i="1"/>
  <c r="AT140" i="1"/>
  <c r="AW139" i="1"/>
  <c r="AV139" i="1"/>
  <c r="AU139" i="1"/>
  <c r="AT139" i="1"/>
  <c r="AW138" i="1"/>
  <c r="AV138" i="1"/>
  <c r="AU138" i="1"/>
  <c r="AT138" i="1"/>
  <c r="AW137" i="1"/>
  <c r="AV137" i="1"/>
  <c r="AU137" i="1"/>
  <c r="AT137" i="1"/>
  <c r="AW136" i="1"/>
  <c r="AV136" i="1"/>
  <c r="AU136" i="1"/>
  <c r="AT136" i="1"/>
  <c r="AW135" i="1"/>
  <c r="AV135" i="1"/>
  <c r="AU135" i="1"/>
  <c r="AT135" i="1"/>
  <c r="AW134" i="1"/>
  <c r="AV134" i="1"/>
  <c r="AU134" i="1"/>
  <c r="AT134" i="1"/>
  <c r="AW133" i="1"/>
  <c r="AV133" i="1"/>
  <c r="AU133" i="1"/>
  <c r="AT133" i="1"/>
  <c r="AW132" i="1"/>
  <c r="AV132" i="1"/>
  <c r="AU132" i="1"/>
  <c r="AT132" i="1"/>
  <c r="AW131" i="1"/>
  <c r="AV131" i="1"/>
  <c r="AU131" i="1"/>
  <c r="AT131" i="1"/>
  <c r="AW130" i="1"/>
  <c r="AV130" i="1"/>
  <c r="AU130" i="1"/>
  <c r="AT130" i="1"/>
  <c r="AW129" i="1"/>
  <c r="AV129" i="1"/>
  <c r="AU129" i="1"/>
  <c r="AT129" i="1"/>
  <c r="AW128" i="1"/>
  <c r="AV128" i="1"/>
  <c r="AU128" i="1"/>
  <c r="AT128" i="1"/>
  <c r="AW127" i="1"/>
  <c r="AV127" i="1"/>
  <c r="AU127" i="1"/>
  <c r="AT127" i="1"/>
  <c r="AW126" i="1"/>
  <c r="AV126" i="1"/>
  <c r="AU126" i="1"/>
  <c r="AT126" i="1"/>
  <c r="AW125" i="1"/>
  <c r="AV125" i="1"/>
  <c r="AU125" i="1"/>
  <c r="AT125" i="1"/>
  <c r="AW124" i="1"/>
  <c r="AV124" i="1"/>
  <c r="AU124" i="1"/>
  <c r="AT124" i="1"/>
  <c r="AW123" i="1"/>
  <c r="AV123" i="1"/>
  <c r="AU123" i="1"/>
  <c r="AT123" i="1"/>
  <c r="AW122" i="1"/>
  <c r="AV122" i="1"/>
  <c r="AU122" i="1"/>
  <c r="AT122" i="1"/>
  <c r="AW121" i="1"/>
  <c r="AV121" i="1"/>
  <c r="AU121" i="1"/>
  <c r="AT121" i="1"/>
  <c r="AW120" i="1"/>
  <c r="AV120" i="1"/>
  <c r="AU120" i="1"/>
  <c r="AT120" i="1"/>
  <c r="AW119" i="1"/>
  <c r="AV119" i="1"/>
  <c r="AU119" i="1"/>
  <c r="AT119" i="1"/>
  <c r="AW118" i="1"/>
  <c r="AV118" i="1"/>
  <c r="AU118" i="1"/>
  <c r="AT118" i="1"/>
  <c r="AW117" i="1"/>
  <c r="AV117" i="1"/>
  <c r="AU117" i="1"/>
  <c r="AT117" i="1"/>
  <c r="AW116" i="1"/>
  <c r="AV116" i="1"/>
  <c r="AU116" i="1"/>
  <c r="AT116" i="1"/>
  <c r="AW115" i="1"/>
  <c r="AV115" i="1"/>
  <c r="AU115" i="1"/>
  <c r="AT115" i="1"/>
  <c r="AW114" i="1"/>
  <c r="AV114" i="1"/>
  <c r="AU114" i="1"/>
  <c r="AT114" i="1"/>
  <c r="AW113" i="1"/>
  <c r="AV113" i="1"/>
  <c r="AU113" i="1"/>
  <c r="AT113" i="1"/>
  <c r="AW112" i="1"/>
  <c r="AV112" i="1"/>
  <c r="AU112" i="1"/>
  <c r="AT112" i="1"/>
  <c r="AW111" i="1"/>
  <c r="AV111" i="1"/>
  <c r="AU111" i="1"/>
  <c r="AT111" i="1"/>
  <c r="AW110" i="1"/>
  <c r="AV110" i="1"/>
  <c r="AU110" i="1"/>
  <c r="AT110" i="1"/>
  <c r="AW109" i="1"/>
  <c r="AV109" i="1"/>
  <c r="AU109" i="1"/>
  <c r="AT109" i="1"/>
  <c r="AW108" i="1"/>
  <c r="AV108" i="1"/>
  <c r="AU108" i="1"/>
  <c r="AT108" i="1"/>
  <c r="AW107" i="1"/>
  <c r="AV107" i="1"/>
  <c r="AU107" i="1"/>
  <c r="AT107" i="1"/>
  <c r="AW106" i="1"/>
  <c r="AV106" i="1"/>
  <c r="AU106" i="1"/>
  <c r="AT106" i="1"/>
  <c r="AW105" i="1"/>
  <c r="AV105" i="1"/>
  <c r="AU105" i="1"/>
  <c r="AT105" i="1"/>
  <c r="AW104" i="1"/>
  <c r="AV104" i="1"/>
  <c r="AU104" i="1"/>
  <c r="AT104" i="1"/>
  <c r="AW103" i="1"/>
  <c r="AV103" i="1"/>
  <c r="AU103" i="1"/>
  <c r="AT103" i="1"/>
  <c r="AW102" i="1"/>
  <c r="AV102" i="1"/>
  <c r="AU102" i="1"/>
  <c r="AT102" i="1"/>
  <c r="AW101" i="1"/>
  <c r="AV101" i="1"/>
  <c r="AU101" i="1"/>
  <c r="AT101" i="1"/>
  <c r="AW100" i="1"/>
  <c r="AV100" i="1"/>
  <c r="AU100" i="1"/>
  <c r="AT100" i="1"/>
  <c r="AW99" i="1"/>
  <c r="AV99" i="1"/>
  <c r="AU99" i="1"/>
  <c r="AT99" i="1"/>
  <c r="AW98" i="1"/>
  <c r="AV98" i="1"/>
  <c r="AU98" i="1"/>
  <c r="AT98" i="1"/>
  <c r="AW97" i="1"/>
  <c r="AV97" i="1"/>
  <c r="AU97" i="1"/>
  <c r="AT97" i="1"/>
  <c r="AW96" i="1"/>
  <c r="AV96" i="1"/>
  <c r="AU96" i="1"/>
  <c r="AT96" i="1"/>
  <c r="AW95" i="1"/>
  <c r="AV95" i="1"/>
  <c r="AU95" i="1"/>
  <c r="AT95" i="1"/>
  <c r="AW94" i="1"/>
  <c r="AV94" i="1"/>
  <c r="AU94" i="1"/>
  <c r="AT94" i="1"/>
  <c r="AW93" i="1"/>
  <c r="AV93" i="1"/>
  <c r="AU93" i="1"/>
  <c r="AT93" i="1"/>
  <c r="AW92" i="1"/>
  <c r="AV92" i="1"/>
  <c r="AU92" i="1"/>
  <c r="AT92" i="1"/>
  <c r="AW91" i="1"/>
  <c r="AV91" i="1"/>
  <c r="AU91" i="1"/>
  <c r="AT91" i="1"/>
  <c r="AW90" i="1"/>
  <c r="AV90" i="1"/>
  <c r="AU90" i="1"/>
  <c r="AT90" i="1"/>
  <c r="AW89" i="1"/>
  <c r="AV89" i="1"/>
  <c r="AU89" i="1"/>
  <c r="AT89" i="1"/>
  <c r="AW88" i="1"/>
  <c r="AV88" i="1"/>
  <c r="AU88" i="1"/>
  <c r="AT88" i="1"/>
  <c r="AW87" i="1"/>
  <c r="AV87" i="1"/>
  <c r="AU87" i="1"/>
  <c r="AT87" i="1"/>
  <c r="AW86" i="1"/>
  <c r="AV86" i="1"/>
  <c r="AU86" i="1"/>
  <c r="AT86" i="1"/>
  <c r="AW85" i="1"/>
  <c r="AV85" i="1"/>
  <c r="AU85" i="1"/>
  <c r="AT85" i="1"/>
  <c r="AW84" i="1"/>
  <c r="AV84" i="1"/>
  <c r="AU84" i="1"/>
  <c r="AT84" i="1"/>
  <c r="AW83" i="1"/>
  <c r="AV83" i="1"/>
  <c r="AU83" i="1"/>
  <c r="AT83" i="1"/>
  <c r="AW82" i="1"/>
  <c r="AV82" i="1"/>
  <c r="AU82" i="1"/>
  <c r="AT82" i="1"/>
  <c r="AW81" i="1"/>
  <c r="AV81" i="1"/>
  <c r="AU81" i="1"/>
  <c r="AT81" i="1"/>
  <c r="AW80" i="1"/>
  <c r="AV80" i="1"/>
  <c r="AU80" i="1"/>
  <c r="AT80" i="1"/>
  <c r="AW79" i="1"/>
  <c r="AV79" i="1"/>
  <c r="AU79" i="1"/>
  <c r="AT79" i="1"/>
  <c r="AW78" i="1"/>
  <c r="AV78" i="1"/>
  <c r="AU78" i="1"/>
  <c r="AT78" i="1"/>
  <c r="AW77" i="1"/>
  <c r="AV77" i="1"/>
  <c r="AU77" i="1"/>
  <c r="AT77" i="1"/>
  <c r="AW76" i="1"/>
  <c r="AV76" i="1"/>
  <c r="AU76" i="1"/>
  <c r="AT76" i="1"/>
  <c r="AW75" i="1"/>
  <c r="AV75" i="1"/>
  <c r="AU75" i="1"/>
  <c r="AT75" i="1"/>
  <c r="AW74" i="1"/>
  <c r="AV74" i="1"/>
  <c r="AU74" i="1"/>
  <c r="AT74" i="1"/>
  <c r="AW73" i="1"/>
  <c r="AV73" i="1"/>
  <c r="AU73" i="1"/>
  <c r="AT73" i="1"/>
  <c r="AW72" i="1"/>
  <c r="AV72" i="1"/>
  <c r="AU72" i="1"/>
  <c r="AT72" i="1"/>
  <c r="AW71" i="1"/>
  <c r="AV71" i="1"/>
  <c r="AU71" i="1"/>
  <c r="AT71" i="1"/>
  <c r="AW70" i="1"/>
  <c r="AV70" i="1"/>
  <c r="AU70" i="1"/>
  <c r="AT70" i="1"/>
  <c r="AW69" i="1"/>
  <c r="AV69" i="1"/>
  <c r="AU69" i="1"/>
  <c r="AT69" i="1"/>
  <c r="AW68" i="1"/>
  <c r="AV68" i="1"/>
  <c r="AU68" i="1"/>
  <c r="AT68" i="1"/>
  <c r="AW67" i="1"/>
  <c r="AV67" i="1"/>
  <c r="AU67" i="1"/>
  <c r="AT67" i="1"/>
  <c r="AW66" i="1"/>
  <c r="AV66" i="1"/>
  <c r="AU66" i="1"/>
  <c r="AT66" i="1"/>
  <c r="AW65" i="1"/>
  <c r="AV65" i="1"/>
  <c r="AU65" i="1"/>
  <c r="AT65" i="1"/>
  <c r="AW64" i="1"/>
  <c r="AV64" i="1"/>
  <c r="AU64" i="1"/>
  <c r="AT64" i="1"/>
  <c r="AW63" i="1"/>
  <c r="AV63" i="1"/>
  <c r="AU63" i="1"/>
  <c r="AT63" i="1"/>
  <c r="AW62" i="1"/>
  <c r="AV62" i="1"/>
  <c r="AU62" i="1"/>
  <c r="AT62" i="1"/>
  <c r="AW61" i="1"/>
  <c r="AV61" i="1"/>
  <c r="AU61" i="1"/>
  <c r="AT61" i="1"/>
  <c r="AW60" i="1"/>
  <c r="AV60" i="1"/>
  <c r="AU60" i="1"/>
  <c r="AT60" i="1"/>
  <c r="AW59" i="1"/>
  <c r="AV59" i="1"/>
  <c r="AU59" i="1"/>
  <c r="AT59" i="1"/>
  <c r="AW58" i="1"/>
  <c r="AV58" i="1"/>
  <c r="AU58" i="1"/>
  <c r="AT58" i="1"/>
  <c r="AW57" i="1"/>
  <c r="AV57" i="1"/>
  <c r="AU57" i="1"/>
  <c r="AT57" i="1"/>
  <c r="AW56" i="1"/>
  <c r="AV56" i="1"/>
  <c r="AU56" i="1"/>
  <c r="AT56" i="1"/>
  <c r="AW55" i="1"/>
  <c r="AV55" i="1"/>
  <c r="AU55" i="1"/>
  <c r="AT55" i="1"/>
  <c r="AW54" i="1"/>
  <c r="AV54" i="1"/>
  <c r="AU54" i="1"/>
  <c r="AT54" i="1"/>
  <c r="AW53" i="1"/>
  <c r="AV53" i="1"/>
  <c r="AU53" i="1"/>
  <c r="AT53" i="1"/>
  <c r="AW52" i="1"/>
  <c r="AV52" i="1"/>
  <c r="AU52" i="1"/>
  <c r="AT52" i="1"/>
  <c r="AW51" i="1"/>
  <c r="AV51" i="1"/>
  <c r="AU51" i="1"/>
  <c r="AT51" i="1"/>
  <c r="AW50" i="1"/>
  <c r="AV50" i="1"/>
  <c r="AU50" i="1"/>
  <c r="AT50" i="1"/>
  <c r="AW49" i="1"/>
  <c r="AV49" i="1"/>
  <c r="AU49" i="1"/>
  <c r="AT49" i="1"/>
  <c r="AW48" i="1"/>
  <c r="AV48" i="1"/>
  <c r="AU48" i="1"/>
  <c r="AT48" i="1"/>
  <c r="AW47" i="1"/>
  <c r="AV47" i="1"/>
  <c r="AU47" i="1"/>
  <c r="AT47" i="1"/>
  <c r="AW46" i="1"/>
  <c r="AV46" i="1"/>
  <c r="AU46" i="1"/>
  <c r="AT46" i="1"/>
  <c r="AW45" i="1"/>
  <c r="AV45" i="1"/>
  <c r="AU45" i="1"/>
  <c r="AT45" i="1"/>
  <c r="AW44" i="1"/>
  <c r="AV44" i="1"/>
  <c r="AU44" i="1"/>
  <c r="AT44" i="1"/>
  <c r="AW43" i="1"/>
  <c r="AV43" i="1"/>
  <c r="AU43" i="1"/>
  <c r="AT43" i="1"/>
  <c r="AW42" i="1"/>
  <c r="AV42" i="1"/>
  <c r="AU42" i="1"/>
  <c r="AT42" i="1"/>
  <c r="AW41" i="1"/>
  <c r="AV41" i="1"/>
  <c r="AU41" i="1"/>
  <c r="AT41" i="1"/>
  <c r="AW40" i="1"/>
  <c r="AV40" i="1"/>
  <c r="AU40" i="1"/>
  <c r="AT40" i="1"/>
  <c r="AW39" i="1"/>
  <c r="AV39" i="1"/>
  <c r="AU39" i="1"/>
  <c r="AT39" i="1"/>
  <c r="AW38" i="1"/>
  <c r="AV38" i="1"/>
  <c r="AU38" i="1"/>
  <c r="AT38" i="1"/>
  <c r="AW37" i="1"/>
  <c r="AV37" i="1"/>
  <c r="AU37" i="1"/>
  <c r="AT37" i="1"/>
  <c r="AW36" i="1"/>
  <c r="AV36" i="1"/>
  <c r="AU36" i="1"/>
  <c r="AT36" i="1"/>
  <c r="AW35" i="1"/>
  <c r="AV35" i="1"/>
  <c r="AU35" i="1"/>
  <c r="AT35" i="1"/>
  <c r="AW34" i="1"/>
  <c r="AV34" i="1"/>
  <c r="AU34" i="1"/>
  <c r="AT34" i="1"/>
  <c r="AW33" i="1"/>
  <c r="AV33" i="1"/>
  <c r="AU33" i="1"/>
  <c r="AT33" i="1"/>
  <c r="AW32" i="1"/>
  <c r="AV32" i="1"/>
  <c r="AU32" i="1"/>
  <c r="AT32" i="1"/>
  <c r="AW31" i="1"/>
  <c r="AV31" i="1"/>
  <c r="AU31" i="1"/>
  <c r="AT31" i="1"/>
  <c r="AW30" i="1"/>
  <c r="AV30" i="1"/>
  <c r="AU30" i="1"/>
  <c r="AT30" i="1"/>
  <c r="AW29" i="1"/>
  <c r="AV29" i="1"/>
  <c r="AU29" i="1"/>
  <c r="AT29" i="1"/>
  <c r="AW28" i="1"/>
  <c r="AV28" i="1"/>
  <c r="AU28" i="1"/>
  <c r="AT28" i="1"/>
  <c r="AW27" i="1"/>
  <c r="AV27" i="1"/>
  <c r="AU27" i="1"/>
  <c r="AT27" i="1"/>
  <c r="AW26" i="1"/>
  <c r="AV26" i="1"/>
  <c r="AU26" i="1"/>
  <c r="AT26" i="1"/>
  <c r="AW25" i="1"/>
  <c r="AV25" i="1"/>
  <c r="AU25" i="1"/>
  <c r="AT25" i="1"/>
  <c r="AW24" i="1"/>
  <c r="AV24" i="1"/>
  <c r="AU24" i="1"/>
  <c r="AT24" i="1"/>
  <c r="AW23" i="1"/>
  <c r="AV23" i="1"/>
  <c r="AU23" i="1"/>
  <c r="AT23" i="1"/>
  <c r="AW22" i="1"/>
  <c r="AV22" i="1"/>
  <c r="AU22" i="1"/>
  <c r="AT22" i="1"/>
  <c r="AW21" i="1"/>
  <c r="AV21" i="1"/>
  <c r="AU21" i="1"/>
  <c r="AT21" i="1"/>
  <c r="AW20" i="1"/>
  <c r="AV20" i="1"/>
  <c r="AU20" i="1"/>
  <c r="AT20" i="1"/>
  <c r="AW19" i="1"/>
  <c r="AV19" i="1"/>
  <c r="AU19" i="1"/>
  <c r="AT19" i="1"/>
  <c r="AW18" i="1"/>
  <c r="AV18" i="1"/>
  <c r="AU18" i="1"/>
  <c r="AT18" i="1"/>
  <c r="AW17" i="1"/>
  <c r="AV17" i="1"/>
  <c r="AU17" i="1"/>
  <c r="AT17" i="1"/>
  <c r="AW16" i="1"/>
  <c r="AV16" i="1"/>
  <c r="AU16" i="1"/>
  <c r="AT16" i="1"/>
  <c r="AW15" i="1"/>
  <c r="AV15" i="1"/>
  <c r="AU15" i="1"/>
  <c r="AT15" i="1"/>
  <c r="AW14" i="1"/>
  <c r="AV14" i="1"/>
  <c r="AU14" i="1"/>
  <c r="AT14" i="1"/>
  <c r="AW13" i="1"/>
  <c r="AV13" i="1"/>
  <c r="AU13" i="1"/>
  <c r="AT13" i="1"/>
  <c r="AW12" i="1"/>
  <c r="AV12" i="1"/>
  <c r="AU12" i="1"/>
  <c r="AT12" i="1"/>
  <c r="AW11" i="1"/>
  <c r="AV11" i="1"/>
  <c r="AU11" i="1"/>
  <c r="AT11" i="1"/>
  <c r="AW10" i="1"/>
  <c r="AV10" i="1"/>
  <c r="AU10" i="1"/>
  <c r="AT10" i="1"/>
  <c r="AW9" i="1"/>
  <c r="AV9" i="1"/>
  <c r="AU9" i="1"/>
  <c r="AT9" i="1"/>
  <c r="AW8" i="1"/>
  <c r="AV8" i="1"/>
  <c r="AU8" i="1"/>
  <c r="AT8" i="1"/>
  <c r="AW7" i="1"/>
  <c r="AV7" i="1"/>
  <c r="AU7" i="1"/>
  <c r="AT7" i="1"/>
  <c r="AW6" i="1"/>
  <c r="AV6" i="1"/>
  <c r="AU6" i="1"/>
  <c r="AT6" i="1"/>
  <c r="AW5" i="1"/>
  <c r="AV5" i="1"/>
  <c r="AU5" i="1"/>
  <c r="AT5" i="1"/>
  <c r="AW4" i="1"/>
  <c r="AV4" i="1"/>
  <c r="AU4" i="1"/>
  <c r="AT4" i="1"/>
  <c r="AW3" i="1"/>
  <c r="AV3" i="1"/>
  <c r="AU3" i="1"/>
  <c r="AT3" i="1"/>
  <c r="AW2" i="1"/>
  <c r="AV2" i="1"/>
  <c r="AU2" i="1"/>
  <c r="AT2" i="1"/>
  <c r="AG321" i="1"/>
  <c r="AF321" i="1"/>
  <c r="AE321" i="1"/>
  <c r="AD321" i="1"/>
  <c r="AG320" i="1"/>
  <c r="AF320" i="1"/>
  <c r="AE320" i="1"/>
  <c r="AD320" i="1"/>
  <c r="AG319" i="1"/>
  <c r="AF319" i="1"/>
  <c r="AE319" i="1"/>
  <c r="AD319" i="1"/>
  <c r="AG318" i="1"/>
  <c r="AF318" i="1"/>
  <c r="AE318" i="1"/>
  <c r="AD318" i="1"/>
  <c r="AG317" i="1"/>
  <c r="AF317" i="1"/>
  <c r="AE317" i="1"/>
  <c r="AD317" i="1"/>
  <c r="AG316" i="1"/>
  <c r="AF316" i="1"/>
  <c r="AE316" i="1"/>
  <c r="AD316" i="1"/>
  <c r="AG315" i="1"/>
  <c r="AF315" i="1"/>
  <c r="AE315" i="1"/>
  <c r="AD315" i="1"/>
  <c r="AG314" i="1"/>
  <c r="AF314" i="1"/>
  <c r="AE314" i="1"/>
  <c r="AD314" i="1"/>
  <c r="AG313" i="1"/>
  <c r="AF313" i="1"/>
  <c r="AE313" i="1"/>
  <c r="AD313" i="1"/>
  <c r="AG312" i="1"/>
  <c r="AF312" i="1"/>
  <c r="AE312" i="1"/>
  <c r="AD312" i="1"/>
  <c r="AG311" i="1"/>
  <c r="AF311" i="1"/>
  <c r="AE311" i="1"/>
  <c r="AD311" i="1"/>
  <c r="AG310" i="1"/>
  <c r="AF310" i="1"/>
  <c r="AE310" i="1"/>
  <c r="AD310" i="1"/>
  <c r="AG309" i="1"/>
  <c r="AF309" i="1"/>
  <c r="AE309" i="1"/>
  <c r="AD309" i="1"/>
  <c r="AG308" i="1"/>
  <c r="AF308" i="1"/>
  <c r="AE308" i="1"/>
  <c r="AD308" i="1"/>
  <c r="AG307" i="1"/>
  <c r="AF307" i="1"/>
  <c r="AE307" i="1"/>
  <c r="AD307" i="1"/>
  <c r="AG306" i="1"/>
  <c r="AF306" i="1"/>
  <c r="AE306" i="1"/>
  <c r="AD306" i="1"/>
  <c r="AG305" i="1"/>
  <c r="AF305" i="1"/>
  <c r="AE305" i="1"/>
  <c r="AD305" i="1"/>
  <c r="AG304" i="1"/>
  <c r="AF304" i="1"/>
  <c r="AE304" i="1"/>
  <c r="AD304" i="1"/>
  <c r="AG303" i="1"/>
  <c r="AF303" i="1"/>
  <c r="AE303" i="1"/>
  <c r="AD303" i="1"/>
  <c r="AG302" i="1"/>
  <c r="AF302" i="1"/>
  <c r="AE302" i="1"/>
  <c r="AD302" i="1"/>
  <c r="AG301" i="1"/>
  <c r="AF301" i="1"/>
  <c r="AE301" i="1"/>
  <c r="AD301" i="1"/>
  <c r="AG300" i="1"/>
  <c r="AF300" i="1"/>
  <c r="AE300" i="1"/>
  <c r="AD300" i="1"/>
  <c r="AG299" i="1"/>
  <c r="AF299" i="1"/>
  <c r="AE299" i="1"/>
  <c r="AD299" i="1"/>
  <c r="AG298" i="1"/>
  <c r="AF298" i="1"/>
  <c r="AE298" i="1"/>
  <c r="AD298" i="1"/>
  <c r="AG297" i="1"/>
  <c r="AF297" i="1"/>
  <c r="AE297" i="1"/>
  <c r="AD297" i="1"/>
  <c r="AG296" i="1"/>
  <c r="AF296" i="1"/>
  <c r="AE296" i="1"/>
  <c r="AD296" i="1"/>
  <c r="AG295" i="1"/>
  <c r="AF295" i="1"/>
  <c r="AE295" i="1"/>
  <c r="AD295" i="1"/>
  <c r="AG294" i="1"/>
  <c r="AF294" i="1"/>
  <c r="AE294" i="1"/>
  <c r="AD294" i="1"/>
  <c r="AG293" i="1"/>
  <c r="AF293" i="1"/>
  <c r="AE293" i="1"/>
  <c r="AD293" i="1"/>
  <c r="AG292" i="1"/>
  <c r="AF292" i="1"/>
  <c r="AE292" i="1"/>
  <c r="AD292" i="1"/>
  <c r="AG291" i="1"/>
  <c r="AF291" i="1"/>
  <c r="AE291" i="1"/>
  <c r="AD291" i="1"/>
  <c r="AG290" i="1"/>
  <c r="AF290" i="1"/>
  <c r="AE290" i="1"/>
  <c r="AD290" i="1"/>
  <c r="AG289" i="1"/>
  <c r="AF289" i="1"/>
  <c r="AE289" i="1"/>
  <c r="AD289" i="1"/>
  <c r="AG288" i="1"/>
  <c r="AF288" i="1"/>
  <c r="AE288" i="1"/>
  <c r="AD288" i="1"/>
  <c r="AG287" i="1"/>
  <c r="AF287" i="1"/>
  <c r="AE287" i="1"/>
  <c r="AD287" i="1"/>
  <c r="AG286" i="1"/>
  <c r="AF286" i="1"/>
  <c r="AE286" i="1"/>
  <c r="AD286" i="1"/>
  <c r="AG285" i="1"/>
  <c r="AF285" i="1"/>
  <c r="AE285" i="1"/>
  <c r="AD285" i="1"/>
  <c r="AG284" i="1"/>
  <c r="AF284" i="1"/>
  <c r="AE284" i="1"/>
  <c r="AD284" i="1"/>
  <c r="AG283" i="1"/>
  <c r="AF283" i="1"/>
  <c r="AE283" i="1"/>
  <c r="AD283" i="1"/>
  <c r="AG282" i="1"/>
  <c r="AF282" i="1"/>
  <c r="AE282" i="1"/>
  <c r="AD282" i="1"/>
  <c r="AG281" i="1"/>
  <c r="AF281" i="1"/>
  <c r="AE281" i="1"/>
  <c r="AD281" i="1"/>
  <c r="AG280" i="1"/>
  <c r="AF280" i="1"/>
  <c r="AE280" i="1"/>
  <c r="AD280" i="1"/>
  <c r="AG279" i="1"/>
  <c r="AF279" i="1"/>
  <c r="AE279" i="1"/>
  <c r="AD279" i="1"/>
  <c r="AG278" i="1"/>
  <c r="AF278" i="1"/>
  <c r="AE278" i="1"/>
  <c r="AD278" i="1"/>
  <c r="AG277" i="1"/>
  <c r="AF277" i="1"/>
  <c r="AE277" i="1"/>
  <c r="AD277" i="1"/>
  <c r="AG276" i="1"/>
  <c r="AF276" i="1"/>
  <c r="AE276" i="1"/>
  <c r="AD276" i="1"/>
  <c r="AG275" i="1"/>
  <c r="AF275" i="1"/>
  <c r="AE275" i="1"/>
  <c r="AD275" i="1"/>
  <c r="AG274" i="1"/>
  <c r="AF274" i="1"/>
  <c r="AE274" i="1"/>
  <c r="AD274" i="1"/>
  <c r="AG273" i="1"/>
  <c r="AF273" i="1"/>
  <c r="AE273" i="1"/>
  <c r="AD273" i="1"/>
  <c r="AG272" i="1"/>
  <c r="AF272" i="1"/>
  <c r="AE272" i="1"/>
  <c r="AD272" i="1"/>
  <c r="AG271" i="1"/>
  <c r="AF271" i="1"/>
  <c r="AE271" i="1"/>
  <c r="AD271" i="1"/>
  <c r="AG270" i="1"/>
  <c r="AF270" i="1"/>
  <c r="AE270" i="1"/>
  <c r="AD270" i="1"/>
  <c r="AG269" i="1"/>
  <c r="AF269" i="1"/>
  <c r="AE269" i="1"/>
  <c r="AD269" i="1"/>
  <c r="AG268" i="1"/>
  <c r="AF268" i="1"/>
  <c r="AE268" i="1"/>
  <c r="AD268" i="1"/>
  <c r="AG267" i="1"/>
  <c r="AF267" i="1"/>
  <c r="AE267" i="1"/>
  <c r="AD267" i="1"/>
  <c r="AG266" i="1"/>
  <c r="AF266" i="1"/>
  <c r="AE266" i="1"/>
  <c r="AD266" i="1"/>
  <c r="AG265" i="1"/>
  <c r="AF265" i="1"/>
  <c r="AE265" i="1"/>
  <c r="AD265" i="1"/>
  <c r="AG264" i="1"/>
  <c r="AF264" i="1"/>
  <c r="AE264" i="1"/>
  <c r="AD264" i="1"/>
  <c r="AG263" i="1"/>
  <c r="AF263" i="1"/>
  <c r="AE263" i="1"/>
  <c r="AD263" i="1"/>
  <c r="AG262" i="1"/>
  <c r="AF262" i="1"/>
  <c r="AE262" i="1"/>
  <c r="AD262" i="1"/>
  <c r="AG261" i="1"/>
  <c r="AF261" i="1"/>
  <c r="AE261" i="1"/>
  <c r="AD261" i="1"/>
  <c r="AG260" i="1"/>
  <c r="AF260" i="1"/>
  <c r="AE260" i="1"/>
  <c r="AD260" i="1"/>
  <c r="AG259" i="1"/>
  <c r="AF259" i="1"/>
  <c r="AE259" i="1"/>
  <c r="AD259" i="1"/>
  <c r="AG258" i="1"/>
  <c r="AF258" i="1"/>
  <c r="AE258" i="1"/>
  <c r="AD258" i="1"/>
  <c r="AG257" i="1"/>
  <c r="AF257" i="1"/>
  <c r="AE257" i="1"/>
  <c r="AD257" i="1"/>
  <c r="AG256" i="1"/>
  <c r="AF256" i="1"/>
  <c r="AE256" i="1"/>
  <c r="AD256" i="1"/>
  <c r="AG255" i="1"/>
  <c r="AF255" i="1"/>
  <c r="AE255" i="1"/>
  <c r="AD255" i="1"/>
  <c r="AG254" i="1"/>
  <c r="AF254" i="1"/>
  <c r="AE254" i="1"/>
  <c r="AD254" i="1"/>
  <c r="AG253" i="1"/>
  <c r="AF253" i="1"/>
  <c r="AE253" i="1"/>
  <c r="AD253" i="1"/>
  <c r="AG252" i="1"/>
  <c r="AF252" i="1"/>
  <c r="AE252" i="1"/>
  <c r="AD252" i="1"/>
  <c r="AG251" i="1"/>
  <c r="AF251" i="1"/>
  <c r="AE251" i="1"/>
  <c r="AD251" i="1"/>
  <c r="AG250" i="1"/>
  <c r="AF250" i="1"/>
  <c r="AE250" i="1"/>
  <c r="AD250" i="1"/>
  <c r="AG249" i="1"/>
  <c r="AF249" i="1"/>
  <c r="AE249" i="1"/>
  <c r="AD249" i="1"/>
  <c r="AG248" i="1"/>
  <c r="AF248" i="1"/>
  <c r="AE248" i="1"/>
  <c r="AD248" i="1"/>
  <c r="AG247" i="1"/>
  <c r="AF247" i="1"/>
  <c r="AE247" i="1"/>
  <c r="AD247" i="1"/>
  <c r="AG246" i="1"/>
  <c r="AF246" i="1"/>
  <c r="AE246" i="1"/>
  <c r="AD246" i="1"/>
  <c r="AG245" i="1"/>
  <c r="AF245" i="1"/>
  <c r="AE245" i="1"/>
  <c r="AD245" i="1"/>
  <c r="AG244" i="1"/>
  <c r="AF244" i="1"/>
  <c r="AE244" i="1"/>
  <c r="AD244" i="1"/>
  <c r="AG243" i="1"/>
  <c r="AF243" i="1"/>
  <c r="AE243" i="1"/>
  <c r="AD243" i="1"/>
  <c r="AG242" i="1"/>
  <c r="AF242" i="1"/>
  <c r="AE242" i="1"/>
  <c r="AD242" i="1"/>
  <c r="AG241" i="1"/>
  <c r="AF241" i="1"/>
  <c r="AE241" i="1"/>
  <c r="AD241" i="1"/>
  <c r="AG240" i="1"/>
  <c r="AF240" i="1"/>
  <c r="AE240" i="1"/>
  <c r="AD240" i="1"/>
  <c r="AG239" i="1"/>
  <c r="AF239" i="1"/>
  <c r="AE239" i="1"/>
  <c r="AD239" i="1"/>
  <c r="AG238" i="1"/>
  <c r="AF238" i="1"/>
  <c r="AE238" i="1"/>
  <c r="AD238" i="1"/>
  <c r="AG237" i="1"/>
  <c r="AF237" i="1"/>
  <c r="AE237" i="1"/>
  <c r="AD237" i="1"/>
  <c r="AG236" i="1"/>
  <c r="AF236" i="1"/>
  <c r="AE236" i="1"/>
  <c r="AD236" i="1"/>
  <c r="AG235" i="1"/>
  <c r="AF235" i="1"/>
  <c r="AE235" i="1"/>
  <c r="AD235" i="1"/>
  <c r="AG234" i="1"/>
  <c r="AF234" i="1"/>
  <c r="AE234" i="1"/>
  <c r="AD234" i="1"/>
  <c r="AG233" i="1"/>
  <c r="AF233" i="1"/>
  <c r="AE233" i="1"/>
  <c r="AD233" i="1"/>
  <c r="AG232" i="1"/>
  <c r="AF232" i="1"/>
  <c r="AE232" i="1"/>
  <c r="AD232" i="1"/>
  <c r="AG231" i="1"/>
  <c r="AF231" i="1"/>
  <c r="AE231" i="1"/>
  <c r="AD231" i="1"/>
  <c r="AG230" i="1"/>
  <c r="AF230" i="1"/>
  <c r="AE230" i="1"/>
  <c r="AD230" i="1"/>
  <c r="AG229" i="1"/>
  <c r="AF229" i="1"/>
  <c r="AE229" i="1"/>
  <c r="AD229" i="1"/>
  <c r="AG228" i="1"/>
  <c r="AF228" i="1"/>
  <c r="AE228" i="1"/>
  <c r="AD228" i="1"/>
  <c r="AG227" i="1"/>
  <c r="AF227" i="1"/>
  <c r="AE227" i="1"/>
  <c r="AD227" i="1"/>
  <c r="AG226" i="1"/>
  <c r="AF226" i="1"/>
  <c r="AE226" i="1"/>
  <c r="AD226" i="1"/>
  <c r="AG225" i="1"/>
  <c r="AF225" i="1"/>
  <c r="AE225" i="1"/>
  <c r="AD225" i="1"/>
  <c r="AG224" i="1"/>
  <c r="AF224" i="1"/>
  <c r="AE224" i="1"/>
  <c r="AD224" i="1"/>
  <c r="AG223" i="1"/>
  <c r="AF223" i="1"/>
  <c r="AE223" i="1"/>
  <c r="AD223" i="1"/>
  <c r="AG222" i="1"/>
  <c r="AF222" i="1"/>
  <c r="AE222" i="1"/>
  <c r="AD222" i="1"/>
  <c r="AG221" i="1"/>
  <c r="AF221" i="1"/>
  <c r="AE221" i="1"/>
  <c r="AD221" i="1"/>
  <c r="AG220" i="1"/>
  <c r="AF220" i="1"/>
  <c r="AE220" i="1"/>
  <c r="AD220" i="1"/>
  <c r="AG219" i="1"/>
  <c r="AF219" i="1"/>
  <c r="AE219" i="1"/>
  <c r="AD219" i="1"/>
  <c r="AG218" i="1"/>
  <c r="AF218" i="1"/>
  <c r="AE218" i="1"/>
  <c r="AD218" i="1"/>
  <c r="AG217" i="1"/>
  <c r="AF217" i="1"/>
  <c r="AE217" i="1"/>
  <c r="AD217" i="1"/>
  <c r="AG216" i="1"/>
  <c r="AF216" i="1"/>
  <c r="AE216" i="1"/>
  <c r="AD216" i="1"/>
  <c r="AG215" i="1"/>
  <c r="AF215" i="1"/>
  <c r="AE215" i="1"/>
  <c r="AD215" i="1"/>
  <c r="AG214" i="1"/>
  <c r="AF214" i="1"/>
  <c r="AE214" i="1"/>
  <c r="AD214" i="1"/>
  <c r="AG213" i="1"/>
  <c r="AF213" i="1"/>
  <c r="AE213" i="1"/>
  <c r="AD213" i="1"/>
  <c r="AG212" i="1"/>
  <c r="AF212" i="1"/>
  <c r="AE212" i="1"/>
  <c r="AD212" i="1"/>
  <c r="AG211" i="1"/>
  <c r="AF211" i="1"/>
  <c r="AE211" i="1"/>
  <c r="AD211" i="1"/>
  <c r="AG210" i="1"/>
  <c r="AF210" i="1"/>
  <c r="AE210" i="1"/>
  <c r="AD210" i="1"/>
  <c r="AG209" i="1"/>
  <c r="AF209" i="1"/>
  <c r="AE209" i="1"/>
  <c r="AD209" i="1"/>
  <c r="AG208" i="1"/>
  <c r="AF208" i="1"/>
  <c r="AE208" i="1"/>
  <c r="AD208" i="1"/>
  <c r="AG207" i="1"/>
  <c r="AF207" i="1"/>
  <c r="AE207" i="1"/>
  <c r="AD207" i="1"/>
  <c r="AG206" i="1"/>
  <c r="AF206" i="1"/>
  <c r="AE206" i="1"/>
  <c r="AD206" i="1"/>
  <c r="AG205" i="1"/>
  <c r="AF205" i="1"/>
  <c r="AE205" i="1"/>
  <c r="AD205" i="1"/>
  <c r="AG204" i="1"/>
  <c r="AF204" i="1"/>
  <c r="AE204" i="1"/>
  <c r="AD204" i="1"/>
  <c r="AG203" i="1"/>
  <c r="AF203" i="1"/>
  <c r="AE203" i="1"/>
  <c r="AD203" i="1"/>
  <c r="AG202" i="1"/>
  <c r="AF202" i="1"/>
  <c r="AE202" i="1"/>
  <c r="AD202" i="1"/>
  <c r="AG201" i="1"/>
  <c r="AF201" i="1"/>
  <c r="AE201" i="1"/>
  <c r="AD201" i="1"/>
  <c r="AG200" i="1"/>
  <c r="AF200" i="1"/>
  <c r="AE200" i="1"/>
  <c r="AD200" i="1"/>
  <c r="AG199" i="1"/>
  <c r="AF199" i="1"/>
  <c r="AE199" i="1"/>
  <c r="AD199" i="1"/>
  <c r="AG198" i="1"/>
  <c r="AF198" i="1"/>
  <c r="AE198" i="1"/>
  <c r="AD198" i="1"/>
  <c r="AG197" i="1"/>
  <c r="AF197" i="1"/>
  <c r="AE197" i="1"/>
  <c r="AD197" i="1"/>
  <c r="AG196" i="1"/>
  <c r="AF196" i="1"/>
  <c r="AE196" i="1"/>
  <c r="AD196" i="1"/>
  <c r="AG195" i="1"/>
  <c r="AF195" i="1"/>
  <c r="AE195" i="1"/>
  <c r="AD195" i="1"/>
  <c r="AG194" i="1"/>
  <c r="AF194" i="1"/>
  <c r="AE194" i="1"/>
  <c r="AG193" i="1"/>
  <c r="AF193" i="1"/>
  <c r="AE193" i="1"/>
  <c r="AD193" i="1"/>
  <c r="AG192" i="1"/>
  <c r="AF192" i="1"/>
  <c r="AE192" i="1"/>
  <c r="AD192" i="1"/>
  <c r="AG191" i="1"/>
  <c r="AF191" i="1"/>
  <c r="AE191" i="1"/>
  <c r="AD191" i="1"/>
  <c r="AG190" i="1"/>
  <c r="AF190" i="1"/>
  <c r="AE190" i="1"/>
  <c r="AD190" i="1"/>
  <c r="AG189" i="1"/>
  <c r="AF189" i="1"/>
  <c r="AE189" i="1"/>
  <c r="AD189" i="1"/>
  <c r="AG188" i="1"/>
  <c r="AF188" i="1"/>
  <c r="AE188" i="1"/>
  <c r="AD188" i="1"/>
  <c r="AG187" i="1"/>
  <c r="AF187" i="1"/>
  <c r="AE187" i="1"/>
  <c r="AD187" i="1"/>
  <c r="AG186" i="1"/>
  <c r="AF186" i="1"/>
  <c r="AE186" i="1"/>
  <c r="AD186" i="1"/>
  <c r="AG185" i="1"/>
  <c r="AF185" i="1"/>
  <c r="AE185" i="1"/>
  <c r="AD185" i="1"/>
  <c r="AG184" i="1"/>
  <c r="AF184" i="1"/>
  <c r="AE184" i="1"/>
  <c r="AD184" i="1"/>
  <c r="AG183" i="1"/>
  <c r="AF183" i="1"/>
  <c r="AE183" i="1"/>
  <c r="AD183" i="1"/>
  <c r="AG182" i="1"/>
  <c r="AF182" i="1"/>
  <c r="AE182" i="1"/>
  <c r="AD182" i="1"/>
  <c r="AG181" i="1"/>
  <c r="AF181" i="1"/>
  <c r="AE181" i="1"/>
  <c r="AD181" i="1"/>
  <c r="AG180" i="1"/>
  <c r="AF180" i="1"/>
  <c r="AE180" i="1"/>
  <c r="AD180" i="1"/>
  <c r="AG179" i="1"/>
  <c r="AF179" i="1"/>
  <c r="AE179" i="1"/>
  <c r="AD179" i="1"/>
  <c r="AG178" i="1"/>
  <c r="AF178" i="1"/>
  <c r="AE178" i="1"/>
  <c r="AD178" i="1"/>
  <c r="AG177" i="1"/>
  <c r="AF177" i="1"/>
  <c r="AE177" i="1"/>
  <c r="AD177" i="1"/>
  <c r="AG176" i="1"/>
  <c r="AF176" i="1"/>
  <c r="AE176" i="1"/>
  <c r="AD176" i="1"/>
  <c r="AG175" i="1"/>
  <c r="AF175" i="1"/>
  <c r="AE175" i="1"/>
  <c r="AD175" i="1"/>
  <c r="AG174" i="1"/>
  <c r="AF174" i="1"/>
  <c r="AE174" i="1"/>
  <c r="AD174" i="1"/>
  <c r="AG173" i="1"/>
  <c r="AF173" i="1"/>
  <c r="AE173" i="1"/>
  <c r="AD173" i="1"/>
  <c r="AG172" i="1"/>
  <c r="AF172" i="1"/>
  <c r="AE172" i="1"/>
  <c r="AD172" i="1"/>
  <c r="AG171" i="1"/>
  <c r="AF171" i="1"/>
  <c r="AE171" i="1"/>
  <c r="AD171" i="1"/>
  <c r="AG170" i="1"/>
  <c r="AF170" i="1"/>
  <c r="AE170" i="1"/>
  <c r="AD170" i="1"/>
  <c r="AG169" i="1"/>
  <c r="AF169" i="1"/>
  <c r="AE169" i="1"/>
  <c r="AD169" i="1"/>
  <c r="AG168" i="1"/>
  <c r="AF168" i="1"/>
  <c r="AE168" i="1"/>
  <c r="AD168" i="1"/>
  <c r="AG167" i="1"/>
  <c r="AF167" i="1"/>
  <c r="AE167" i="1"/>
  <c r="AD167" i="1"/>
  <c r="AG166" i="1"/>
  <c r="AF166" i="1"/>
  <c r="AE166" i="1"/>
  <c r="AD166" i="1"/>
  <c r="AG165" i="1"/>
  <c r="AF165" i="1"/>
  <c r="AE165" i="1"/>
  <c r="AD165" i="1"/>
  <c r="AG164" i="1"/>
  <c r="AF164" i="1"/>
  <c r="AE164" i="1"/>
  <c r="AD164" i="1"/>
  <c r="AG163" i="1"/>
  <c r="AF163" i="1"/>
  <c r="AE163" i="1"/>
  <c r="AD163" i="1"/>
  <c r="AG162" i="1"/>
  <c r="AF162" i="1"/>
  <c r="AE162" i="1"/>
  <c r="AD162" i="1"/>
  <c r="AG161" i="1"/>
  <c r="AF161" i="1"/>
  <c r="AE161" i="1"/>
  <c r="AD161" i="1"/>
  <c r="AG160" i="1"/>
  <c r="AF160" i="1"/>
  <c r="AE160" i="1"/>
  <c r="AD160" i="1"/>
  <c r="AG159" i="1"/>
  <c r="AF159" i="1"/>
  <c r="AE159" i="1"/>
  <c r="AD159" i="1"/>
  <c r="AG158" i="1"/>
  <c r="AF158" i="1"/>
  <c r="AE158" i="1"/>
  <c r="AD158" i="1"/>
  <c r="AG157" i="1"/>
  <c r="AF157" i="1"/>
  <c r="AE157" i="1"/>
  <c r="AD157" i="1"/>
  <c r="AG156" i="1"/>
  <c r="AF156" i="1"/>
  <c r="AE156" i="1"/>
  <c r="AD156" i="1"/>
  <c r="AG155" i="1"/>
  <c r="AF155" i="1"/>
  <c r="AE155" i="1"/>
  <c r="AD155" i="1"/>
  <c r="AG154" i="1"/>
  <c r="AF154" i="1"/>
  <c r="AE154" i="1"/>
  <c r="AD154" i="1"/>
  <c r="AG153" i="1"/>
  <c r="AF153" i="1"/>
  <c r="AE153" i="1"/>
  <c r="AD153" i="1"/>
  <c r="AG152" i="1"/>
  <c r="AF152" i="1"/>
  <c r="AE152" i="1"/>
  <c r="AD152" i="1"/>
  <c r="AG151" i="1"/>
  <c r="AF151" i="1"/>
  <c r="AE151" i="1"/>
  <c r="AD151" i="1"/>
  <c r="AG150" i="1"/>
  <c r="AF150" i="1"/>
  <c r="AE150" i="1"/>
  <c r="AD150" i="1"/>
  <c r="AG149" i="1"/>
  <c r="AF149" i="1"/>
  <c r="AE149" i="1"/>
  <c r="AD149" i="1"/>
  <c r="AG148" i="1"/>
  <c r="AF148" i="1"/>
  <c r="AE148" i="1"/>
  <c r="AD148" i="1"/>
  <c r="AG147" i="1"/>
  <c r="AF147" i="1"/>
  <c r="AE147" i="1"/>
  <c r="AD147" i="1"/>
  <c r="AG146" i="1"/>
  <c r="AF146" i="1"/>
  <c r="AE146" i="1"/>
  <c r="AD146" i="1"/>
  <c r="AG145" i="1"/>
  <c r="AF145" i="1"/>
  <c r="AE145" i="1"/>
  <c r="AD145" i="1"/>
  <c r="AG144" i="1"/>
  <c r="AF144" i="1"/>
  <c r="AE144" i="1"/>
  <c r="AD144" i="1"/>
  <c r="AG143" i="1"/>
  <c r="AF143" i="1"/>
  <c r="AE143" i="1"/>
  <c r="AD143" i="1"/>
  <c r="AG142" i="1"/>
  <c r="AF142" i="1"/>
  <c r="AE142" i="1"/>
  <c r="AD142" i="1"/>
  <c r="AG141" i="1"/>
  <c r="AF141" i="1"/>
  <c r="AE141" i="1"/>
  <c r="AD141" i="1"/>
  <c r="AG140" i="1"/>
  <c r="AF140" i="1"/>
  <c r="AE140" i="1"/>
  <c r="AD140" i="1"/>
  <c r="AG139" i="1"/>
  <c r="AF139" i="1"/>
  <c r="AE139" i="1"/>
  <c r="AD139" i="1"/>
  <c r="AG138" i="1"/>
  <c r="AF138" i="1"/>
  <c r="AE138" i="1"/>
  <c r="AD138" i="1"/>
  <c r="AG137" i="1"/>
  <c r="AF137" i="1"/>
  <c r="AE137" i="1"/>
  <c r="AD137" i="1"/>
  <c r="AG136" i="1"/>
  <c r="AF136" i="1"/>
  <c r="AE136" i="1"/>
  <c r="AD136" i="1"/>
  <c r="AG135" i="1"/>
  <c r="AF135" i="1"/>
  <c r="AE135" i="1"/>
  <c r="AD135" i="1"/>
  <c r="AG134" i="1"/>
  <c r="AF134" i="1"/>
  <c r="AE134" i="1"/>
  <c r="AD134" i="1"/>
  <c r="AG133" i="1"/>
  <c r="AF133" i="1"/>
  <c r="AE133" i="1"/>
  <c r="AD133" i="1"/>
  <c r="AG132" i="1"/>
  <c r="AF132" i="1"/>
  <c r="AE132" i="1"/>
  <c r="AD132" i="1"/>
  <c r="AG131" i="1"/>
  <c r="AF131" i="1"/>
  <c r="AE131" i="1"/>
  <c r="AD131" i="1"/>
  <c r="AG130" i="1"/>
  <c r="AF130" i="1"/>
  <c r="AE130" i="1"/>
  <c r="AD130" i="1"/>
  <c r="AG129" i="1"/>
  <c r="AF129" i="1"/>
  <c r="AE129" i="1"/>
  <c r="AD129" i="1"/>
  <c r="AG128" i="1"/>
  <c r="AF128" i="1"/>
  <c r="AE128" i="1"/>
  <c r="AD128" i="1"/>
  <c r="AG127" i="1"/>
  <c r="AF127" i="1"/>
  <c r="AE127" i="1"/>
  <c r="AD127" i="1"/>
  <c r="AG126" i="1"/>
  <c r="AF126" i="1"/>
  <c r="AE126" i="1"/>
  <c r="AD126" i="1"/>
  <c r="AG125" i="1"/>
  <c r="AF125" i="1"/>
  <c r="AE125" i="1"/>
  <c r="AD125" i="1"/>
  <c r="AG124" i="1"/>
  <c r="AF124" i="1"/>
  <c r="AE124" i="1"/>
  <c r="AD124" i="1"/>
  <c r="AG123" i="1"/>
  <c r="AF123" i="1"/>
  <c r="AE123" i="1"/>
  <c r="AD123" i="1"/>
  <c r="AG122" i="1"/>
  <c r="AF122" i="1"/>
  <c r="AE122" i="1"/>
  <c r="AD122" i="1"/>
  <c r="AG121" i="1"/>
  <c r="AF121" i="1"/>
  <c r="AE121" i="1"/>
  <c r="AD121" i="1"/>
  <c r="AG120" i="1"/>
  <c r="AF120" i="1"/>
  <c r="AE120" i="1"/>
  <c r="AD120" i="1"/>
  <c r="AG119" i="1"/>
  <c r="AF119" i="1"/>
  <c r="AE119" i="1"/>
  <c r="AD119" i="1"/>
  <c r="AG118" i="1"/>
  <c r="AF118" i="1"/>
  <c r="AE118" i="1"/>
  <c r="AD118" i="1"/>
  <c r="AG117" i="1"/>
  <c r="AF117" i="1"/>
  <c r="AE117" i="1"/>
  <c r="AD117" i="1"/>
  <c r="AG116" i="1"/>
  <c r="AF116" i="1"/>
  <c r="AE116" i="1"/>
  <c r="AD116" i="1"/>
  <c r="AG115" i="1"/>
  <c r="AF115" i="1"/>
  <c r="AE115" i="1"/>
  <c r="AD115" i="1"/>
  <c r="AG114" i="1"/>
  <c r="AF114" i="1"/>
  <c r="AE114" i="1"/>
  <c r="AD114" i="1"/>
  <c r="AG113" i="1"/>
  <c r="AF113" i="1"/>
  <c r="AE113" i="1"/>
  <c r="AD113" i="1"/>
  <c r="AG112" i="1"/>
  <c r="AF112" i="1"/>
  <c r="AE112" i="1"/>
  <c r="AD112" i="1"/>
  <c r="AG111" i="1"/>
  <c r="AF111" i="1"/>
  <c r="AE111" i="1"/>
  <c r="AD111" i="1"/>
  <c r="AG110" i="1"/>
  <c r="AF110" i="1"/>
  <c r="AE110" i="1"/>
  <c r="AD110" i="1"/>
  <c r="AG109" i="1"/>
  <c r="AF109" i="1"/>
  <c r="AE109" i="1"/>
  <c r="AD109" i="1"/>
  <c r="AG108" i="1"/>
  <c r="AF108" i="1"/>
  <c r="AE108" i="1"/>
  <c r="AD108" i="1"/>
  <c r="AG107" i="1"/>
  <c r="AF107" i="1"/>
  <c r="AE107" i="1"/>
  <c r="AD107" i="1"/>
  <c r="AG106" i="1"/>
  <c r="AF106" i="1"/>
  <c r="AE106" i="1"/>
  <c r="AD106" i="1"/>
  <c r="AG105" i="1"/>
  <c r="AF105" i="1"/>
  <c r="AE105" i="1"/>
  <c r="AD105" i="1"/>
  <c r="AG104" i="1"/>
  <c r="AF104" i="1"/>
  <c r="AE104" i="1"/>
  <c r="AD104" i="1"/>
  <c r="AG103" i="1"/>
  <c r="AF103" i="1"/>
  <c r="AE103" i="1"/>
  <c r="AD103" i="1"/>
  <c r="AG102" i="1"/>
  <c r="AF102" i="1"/>
  <c r="AE102" i="1"/>
  <c r="AD102" i="1"/>
  <c r="AG101" i="1"/>
  <c r="AF101" i="1"/>
  <c r="AE101" i="1"/>
  <c r="AD101" i="1"/>
  <c r="AG100" i="1"/>
  <c r="AF100" i="1"/>
  <c r="AE100" i="1"/>
  <c r="AD100" i="1"/>
  <c r="AG99" i="1"/>
  <c r="AF99" i="1"/>
  <c r="AE99" i="1"/>
  <c r="AD99" i="1"/>
  <c r="AG98" i="1"/>
  <c r="AF98" i="1"/>
  <c r="AE98" i="1"/>
  <c r="AD98" i="1"/>
  <c r="AG97" i="1"/>
  <c r="AF97" i="1"/>
  <c r="AE97" i="1"/>
  <c r="AD97" i="1"/>
  <c r="AG96" i="1"/>
  <c r="AF96" i="1"/>
  <c r="AE96" i="1"/>
  <c r="AD96" i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G86" i="1"/>
  <c r="AF86" i="1"/>
  <c r="AE86" i="1"/>
  <c r="AD86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G81" i="1"/>
  <c r="AF81" i="1"/>
  <c r="AE81" i="1"/>
  <c r="AD81" i="1"/>
  <c r="AG80" i="1"/>
  <c r="AF80" i="1"/>
  <c r="AE80" i="1"/>
  <c r="AD80" i="1"/>
  <c r="AG79" i="1"/>
  <c r="AF79" i="1"/>
  <c r="AE79" i="1"/>
  <c r="AD79" i="1"/>
  <c r="AG78" i="1"/>
  <c r="AF78" i="1"/>
  <c r="AE78" i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G74" i="1"/>
  <c r="AF74" i="1"/>
  <c r="AE74" i="1"/>
  <c r="AD74" i="1"/>
  <c r="AG73" i="1"/>
  <c r="AF73" i="1"/>
  <c r="AE73" i="1"/>
  <c r="AD73" i="1"/>
  <c r="AG72" i="1"/>
  <c r="AF72" i="1"/>
  <c r="AE72" i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G65" i="1"/>
  <c r="AF65" i="1"/>
  <c r="AE65" i="1"/>
  <c r="AD65" i="1"/>
  <c r="AG64" i="1"/>
  <c r="AF64" i="1"/>
  <c r="AE64" i="1"/>
  <c r="AD64" i="1"/>
  <c r="AG63" i="1"/>
  <c r="AF63" i="1"/>
  <c r="AE63" i="1"/>
  <c r="AD63" i="1"/>
  <c r="AG62" i="1"/>
  <c r="AF62" i="1"/>
  <c r="AE62" i="1"/>
  <c r="AD62" i="1"/>
  <c r="AG61" i="1"/>
  <c r="AF61" i="1"/>
  <c r="AE61" i="1"/>
  <c r="AD61" i="1"/>
  <c r="AG60" i="1"/>
  <c r="AF60" i="1"/>
  <c r="AE60" i="1"/>
  <c r="AD60" i="1"/>
  <c r="AG59" i="1"/>
  <c r="AF59" i="1"/>
  <c r="AE59" i="1"/>
  <c r="AD59" i="1"/>
  <c r="AG58" i="1"/>
  <c r="AF58" i="1"/>
  <c r="AE58" i="1"/>
  <c r="AD58" i="1"/>
  <c r="AG57" i="1"/>
  <c r="AF57" i="1"/>
  <c r="AE57" i="1"/>
  <c r="AD57" i="1"/>
  <c r="AG56" i="1"/>
  <c r="AF56" i="1"/>
  <c r="AE56" i="1"/>
  <c r="AD56" i="1"/>
  <c r="AG55" i="1"/>
  <c r="AF55" i="1"/>
  <c r="AE55" i="1"/>
  <c r="AD55" i="1"/>
  <c r="AG54" i="1"/>
  <c r="AF54" i="1"/>
  <c r="AE54" i="1"/>
  <c r="AD54" i="1"/>
  <c r="AG53" i="1"/>
  <c r="AF53" i="1"/>
  <c r="AE53" i="1"/>
  <c r="AD53" i="1"/>
  <c r="AG52" i="1"/>
  <c r="AF52" i="1"/>
  <c r="AE52" i="1"/>
  <c r="AD52" i="1"/>
  <c r="AG51" i="1"/>
  <c r="AF51" i="1"/>
  <c r="AE51" i="1"/>
  <c r="AD51" i="1"/>
  <c r="AG50" i="1"/>
  <c r="AF50" i="1"/>
  <c r="AE50" i="1"/>
  <c r="AD50" i="1"/>
  <c r="AG49" i="1"/>
  <c r="AF49" i="1"/>
  <c r="AE49" i="1"/>
  <c r="AD49" i="1"/>
  <c r="AG48" i="1"/>
  <c r="AF48" i="1"/>
  <c r="AE48" i="1"/>
  <c r="AD48" i="1"/>
  <c r="AG47" i="1"/>
  <c r="AF47" i="1"/>
  <c r="AE47" i="1"/>
  <c r="AD47" i="1"/>
  <c r="AG46" i="1"/>
  <c r="AF46" i="1"/>
  <c r="AE46" i="1"/>
  <c r="AD46" i="1"/>
  <c r="AG45" i="1"/>
  <c r="AF45" i="1"/>
  <c r="AE45" i="1"/>
  <c r="AD45" i="1"/>
  <c r="AG44" i="1"/>
  <c r="AF44" i="1"/>
  <c r="AE44" i="1"/>
  <c r="AD44" i="1"/>
  <c r="AG43" i="1"/>
  <c r="AF43" i="1"/>
  <c r="AE43" i="1"/>
  <c r="AD43" i="1"/>
  <c r="AG42" i="1"/>
  <c r="AF42" i="1"/>
  <c r="AE42" i="1"/>
  <c r="AD42" i="1"/>
  <c r="AG41" i="1"/>
  <c r="AF41" i="1"/>
  <c r="AE41" i="1"/>
  <c r="AD41" i="1"/>
  <c r="AG40" i="1"/>
  <c r="AF40" i="1"/>
  <c r="AE40" i="1"/>
  <c r="AD40" i="1"/>
  <c r="AG39" i="1"/>
  <c r="AF39" i="1"/>
  <c r="AE39" i="1"/>
  <c r="AD39" i="1"/>
  <c r="AG38" i="1"/>
  <c r="AF38" i="1"/>
  <c r="AE38" i="1"/>
  <c r="AD38" i="1"/>
  <c r="AG37" i="1"/>
  <c r="AF37" i="1"/>
  <c r="AE37" i="1"/>
  <c r="AD37" i="1"/>
  <c r="AG36" i="1"/>
  <c r="AF36" i="1"/>
  <c r="AE36" i="1"/>
  <c r="AD36" i="1"/>
  <c r="AG35" i="1"/>
  <c r="AF35" i="1"/>
  <c r="AE35" i="1"/>
  <c r="AD35" i="1"/>
  <c r="AG34" i="1"/>
  <c r="AF34" i="1"/>
  <c r="AE34" i="1"/>
  <c r="AD34" i="1"/>
  <c r="AG33" i="1"/>
  <c r="AF33" i="1"/>
  <c r="AE33" i="1"/>
  <c r="AD33" i="1"/>
  <c r="AG32" i="1"/>
  <c r="AF32" i="1"/>
  <c r="AE32" i="1"/>
  <c r="AD32" i="1"/>
  <c r="AG31" i="1"/>
  <c r="AF31" i="1"/>
  <c r="AE31" i="1"/>
  <c r="AD31" i="1"/>
  <c r="AG30" i="1"/>
  <c r="AF30" i="1"/>
  <c r="AE30" i="1"/>
  <c r="AD30" i="1"/>
  <c r="AG29" i="1"/>
  <c r="AF29" i="1"/>
  <c r="AE29" i="1"/>
  <c r="AD29" i="1"/>
  <c r="AG28" i="1"/>
  <c r="AF28" i="1"/>
  <c r="AE28" i="1"/>
  <c r="AD28" i="1"/>
  <c r="AG27" i="1"/>
  <c r="AF27" i="1"/>
  <c r="AE27" i="1"/>
  <c r="AG26" i="1"/>
  <c r="AF26" i="1"/>
  <c r="AE26" i="1"/>
  <c r="AD26" i="1"/>
  <c r="AG25" i="1"/>
  <c r="AF25" i="1"/>
  <c r="AE25" i="1"/>
  <c r="AD25" i="1"/>
  <c r="AG24" i="1"/>
  <c r="AF24" i="1"/>
  <c r="AE24" i="1"/>
  <c r="AD24" i="1"/>
  <c r="AG23" i="1"/>
  <c r="AF23" i="1"/>
  <c r="AE23" i="1"/>
  <c r="AD23" i="1"/>
  <c r="AG22" i="1"/>
  <c r="AF22" i="1"/>
  <c r="AE22" i="1"/>
  <c r="AD22" i="1"/>
  <c r="AG21" i="1"/>
  <c r="AF21" i="1"/>
  <c r="AE21" i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7" i="1"/>
  <c r="AF17" i="1"/>
  <c r="AE17" i="1"/>
  <c r="AD17" i="1"/>
  <c r="AG16" i="1"/>
  <c r="AF16" i="1"/>
  <c r="AE16" i="1"/>
  <c r="AD16" i="1"/>
  <c r="AG15" i="1"/>
  <c r="AF15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G10" i="1"/>
  <c r="AF10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G3" i="1"/>
  <c r="AF3" i="1"/>
  <c r="AE3" i="1"/>
  <c r="AD3" i="1"/>
  <c r="AG2" i="1"/>
  <c r="AF2" i="1"/>
  <c r="AE2" i="1"/>
  <c r="AD2" i="1"/>
  <c r="R321" i="1"/>
  <c r="R320" i="1"/>
  <c r="R319" i="1"/>
  <c r="R318" i="1"/>
  <c r="R317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M288" i="1"/>
  <c r="L288" i="1"/>
  <c r="K288" i="1"/>
  <c r="J288" i="1"/>
  <c r="I288" i="1"/>
  <c r="H288" i="1"/>
  <c r="G288" i="1"/>
  <c r="F288" i="1"/>
  <c r="R289" i="1" l="1"/>
  <c r="R288" i="1"/>
  <c r="R287" i="1"/>
  <c r="R286" i="1"/>
  <c r="R285" i="1"/>
  <c r="R284" i="1"/>
  <c r="R283" i="1"/>
  <c r="R282" i="1"/>
  <c r="M281" i="1" l="1"/>
  <c r="L281" i="1"/>
  <c r="K281" i="1"/>
  <c r="J281" i="1"/>
  <c r="I281" i="1"/>
  <c r="H281" i="1"/>
  <c r="P281" i="1" s="1"/>
  <c r="G281" i="1"/>
  <c r="O281" i="1" s="1"/>
  <c r="F281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4" i="1"/>
  <c r="R215" i="1"/>
  <c r="R217" i="1"/>
  <c r="R216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4" i="1"/>
  <c r="R123" i="1"/>
  <c r="R122" i="1"/>
  <c r="R125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2" i="1"/>
  <c r="R103" i="1"/>
  <c r="R104" i="1"/>
  <c r="R105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Q49" i="1"/>
  <c r="R47" i="1"/>
  <c r="R49" i="1"/>
  <c r="R48" i="1"/>
  <c r="R46" i="1"/>
  <c r="R45" i="1"/>
  <c r="R44" i="1"/>
  <c r="R43" i="1"/>
  <c r="R42" i="1"/>
  <c r="Q27" i="1"/>
  <c r="R41" i="1"/>
  <c r="R40" i="1"/>
  <c r="R39" i="1"/>
  <c r="R38" i="1"/>
  <c r="R37" i="1"/>
  <c r="R36" i="1"/>
  <c r="R35" i="1"/>
  <c r="R34" i="1"/>
  <c r="N45" i="1"/>
  <c r="N43" i="1"/>
  <c r="N41" i="1"/>
  <c r="N39" i="1"/>
  <c r="O37" i="1"/>
  <c r="N37" i="1"/>
  <c r="R33" i="1"/>
  <c r="M31" i="1"/>
  <c r="L31" i="1"/>
  <c r="K31" i="1"/>
  <c r="J31" i="1"/>
  <c r="I31" i="1"/>
  <c r="H31" i="1"/>
  <c r="P31" i="1" s="1"/>
  <c r="G31" i="1"/>
  <c r="O31" i="1" s="1"/>
  <c r="F31" i="1"/>
  <c r="N31" i="1" s="1"/>
  <c r="R32" i="1"/>
  <c r="R31" i="1"/>
  <c r="R30" i="1"/>
  <c r="R29" i="1"/>
  <c r="R28" i="1"/>
  <c r="R27" i="1"/>
  <c r="R26" i="1"/>
  <c r="O20" i="1"/>
  <c r="N20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N14" i="1"/>
  <c r="N11" i="1"/>
  <c r="N10" i="1"/>
  <c r="R9" i="1"/>
  <c r="R8" i="1"/>
  <c r="R7" i="1"/>
  <c r="R6" i="1"/>
  <c r="R5" i="1"/>
  <c r="R4" i="1"/>
  <c r="R3" i="1"/>
  <c r="R2" i="1"/>
  <c r="Q2" i="1"/>
  <c r="O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O28" i="1"/>
  <c r="P28" i="1"/>
  <c r="Q28" i="1"/>
  <c r="O29" i="1"/>
  <c r="P29" i="1"/>
  <c r="Q29" i="1"/>
  <c r="O30" i="1"/>
  <c r="P30" i="1"/>
  <c r="Q30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P2" i="1"/>
  <c r="N3" i="1"/>
  <c r="N4" i="1"/>
  <c r="N5" i="1"/>
  <c r="N6" i="1"/>
  <c r="N7" i="1"/>
  <c r="N8" i="1"/>
  <c r="N9" i="1"/>
  <c r="N12" i="1"/>
  <c r="N13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8" i="1"/>
  <c r="N40" i="1"/>
  <c r="N42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8" i="1"/>
  <c r="N319" i="1"/>
  <c r="N320" i="1"/>
  <c r="N321" i="1"/>
  <c r="N2" i="1"/>
</calcChain>
</file>

<file path=xl/sharedStrings.xml><?xml version="1.0" encoding="utf-8"?>
<sst xmlns="http://schemas.openxmlformats.org/spreadsheetml/2006/main" count="1163" uniqueCount="90">
  <si>
    <t>Experiment</t>
  </si>
  <si>
    <t>Structure</t>
  </si>
  <si>
    <t>Fragment</t>
  </si>
  <si>
    <t>Species</t>
  </si>
  <si>
    <t>Pocillopora damicornis</t>
  </si>
  <si>
    <t>Date_1</t>
  </si>
  <si>
    <t>Bleaching 2022</t>
  </si>
  <si>
    <t>one picture only</t>
  </si>
  <si>
    <t>chose 2 best pictures from the 3: DSCN1574,DSCN1575</t>
  </si>
  <si>
    <t>in 2nd photo, fragment slighlty covered</t>
  </si>
  <si>
    <t>in 2nd photo, fragment slightly covered</t>
  </si>
  <si>
    <t>2nd photo a bit blurry</t>
  </si>
  <si>
    <t>missing</t>
  </si>
  <si>
    <t>Date_2</t>
  </si>
  <si>
    <t>Adjusted brightness (0 - 255)_1</t>
  </si>
  <si>
    <t>Adjusted brightness (0 - 255)_2</t>
  </si>
  <si>
    <t>R_2</t>
  </si>
  <si>
    <t>G_2</t>
  </si>
  <si>
    <t>Date_0</t>
  </si>
  <si>
    <t>Adjusted brightness (0 - 255)_0</t>
  </si>
  <si>
    <t>R_0</t>
  </si>
  <si>
    <t>G_0</t>
  </si>
  <si>
    <t>B_0</t>
  </si>
  <si>
    <t>Comments_0</t>
  </si>
  <si>
    <t>R_1</t>
  </si>
  <si>
    <t>G_1</t>
  </si>
  <si>
    <t>B_1</t>
  </si>
  <si>
    <t>Comments_1</t>
  </si>
  <si>
    <t>B_2</t>
  </si>
  <si>
    <t>Comments_2</t>
  </si>
  <si>
    <t>Brightness fragment (0 - 255)_0</t>
  </si>
  <si>
    <t>Brighness slate (0 - 255)_0</t>
  </si>
  <si>
    <t>Brightness fragment (0 - 255)_1</t>
  </si>
  <si>
    <t>Brighness slate (0 - 255)_1</t>
  </si>
  <si>
    <t>Brightness fragment (0 - 255)_2</t>
  </si>
  <si>
    <t>Brighness slate (0 - 255)_2</t>
  </si>
  <si>
    <t>1 picture only (DSCN9921), 2nd photo not good for measurement</t>
  </si>
  <si>
    <t xml:space="preserve">DSCN4010 only </t>
  </si>
  <si>
    <t>II_31</t>
  </si>
  <si>
    <t>II_32</t>
  </si>
  <si>
    <t>II_33</t>
  </si>
  <si>
    <t>II_34</t>
  </si>
  <si>
    <t>II_35</t>
  </si>
  <si>
    <t>II_36</t>
  </si>
  <si>
    <t>II_37</t>
  </si>
  <si>
    <t>II_38</t>
  </si>
  <si>
    <t>II_39</t>
  </si>
  <si>
    <t>II_40</t>
  </si>
  <si>
    <t>IS_31</t>
  </si>
  <si>
    <t>IS_32</t>
  </si>
  <si>
    <t>IS_33</t>
  </si>
  <si>
    <t>IS_34</t>
  </si>
  <si>
    <t>IS_35</t>
  </si>
  <si>
    <t>IS_36</t>
  </si>
  <si>
    <t>IS_37</t>
  </si>
  <si>
    <t>IS_38</t>
  </si>
  <si>
    <t>IS_39</t>
  </si>
  <si>
    <t>IS_40</t>
  </si>
  <si>
    <t>SI_31</t>
  </si>
  <si>
    <t>SI_32</t>
  </si>
  <si>
    <t>SI_33</t>
  </si>
  <si>
    <t>SI_34</t>
  </si>
  <si>
    <t>SI_35</t>
  </si>
  <si>
    <t>SI_36</t>
  </si>
  <si>
    <t>SI_37</t>
  </si>
  <si>
    <t>SI_38</t>
  </si>
  <si>
    <t>SI_39</t>
  </si>
  <si>
    <t>SI_40</t>
  </si>
  <si>
    <t>SS_31</t>
  </si>
  <si>
    <t>SS_32</t>
  </si>
  <si>
    <t>SS_33</t>
  </si>
  <si>
    <t>SS_34</t>
  </si>
  <si>
    <t>SS_35</t>
  </si>
  <si>
    <t>SS_36</t>
  </si>
  <si>
    <t>SS_37</t>
  </si>
  <si>
    <t>SS_38</t>
  </si>
  <si>
    <t>SS_39</t>
  </si>
  <si>
    <t>SS_40</t>
  </si>
  <si>
    <t>dead</t>
  </si>
  <si>
    <t>DSCN6507+DSCN6510</t>
  </si>
  <si>
    <t>2nd picture fragment dead</t>
  </si>
  <si>
    <t>1st picture fragment dead</t>
  </si>
  <si>
    <t>DSCN4026 + DSCN4030</t>
  </si>
  <si>
    <t>geintrepoleerde data; the other side of the fish rope was photographed instead of the fragment</t>
  </si>
  <si>
    <t>Cause_0</t>
  </si>
  <si>
    <t>Cause_1</t>
  </si>
  <si>
    <t>Cause_2</t>
  </si>
  <si>
    <t>Survival_0</t>
  </si>
  <si>
    <t>Survival_1</t>
  </si>
  <si>
    <t>Survival_2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</si>
</sst>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2" fontId="0" fillId="0" borderId="0" xfId="0" applyNumberFormat="1"/>
    <xf numFmtId="164" fontId="6" fillId="0" borderId="0" xfId="0" applyNumberFormat="1" applyFont="1"/>
    <xf numFmtId="164" fontId="2" fillId="0" borderId="0" xfId="0" applyNumberFormat="1" applyFont="1"/>
    <xf numFmtId="0" fontId="7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tabSelected="1" topLeftCell="A308" zoomScale="70" zoomScaleNormal="70" workbookViewId="0">
      <pane xSplit="3" topLeftCell="K1" activePane="topRight" state="frozen"/>
      <selection pane="topRight" activeCell="P325" sqref="P325"/>
    </sheetView>
  </sheetViews>
  <sheetFormatPr baseColWidth="10" defaultColWidth="14.5" defaultRowHeight="15" customHeight="1" x14ac:dyDescent="0.2"/>
  <cols>
    <col min="1" max="1" width="6.6640625" customWidth="1"/>
    <col min="2" max="3" width="6" customWidth="1"/>
    <col min="4" max="4" width="6.6640625" customWidth="1"/>
    <col min="5" max="5" width="11.5" bestFit="1" customWidth="1"/>
    <col min="6" max="6" width="15.33203125" customWidth="1"/>
    <col min="7" max="7" width="7.5" customWidth="1"/>
    <col min="8" max="8" width="7.33203125" customWidth="1"/>
    <col min="9" max="9" width="7.6640625" customWidth="1"/>
    <col min="10" max="10" width="15.33203125" customWidth="1"/>
    <col min="11" max="11" width="7.1640625" customWidth="1"/>
    <col min="12" max="12" width="7.33203125" customWidth="1"/>
    <col min="13" max="13" width="8.1640625" customWidth="1"/>
    <col min="14" max="14" width="19.5" customWidth="1"/>
    <col min="15" max="15" width="7.6640625" customWidth="1"/>
    <col min="16" max="17" width="7.33203125" customWidth="1"/>
    <col min="18" max="19" width="13.1640625" customWidth="1"/>
    <col min="20" max="20" width="12.33203125" customWidth="1"/>
    <col min="21" max="21" width="11.5" bestFit="1" customWidth="1"/>
    <col min="22" max="26" width="8.6640625" customWidth="1"/>
    <col min="34" max="34" width="14.5" style="2"/>
    <col min="50" max="50" width="14.5" style="2"/>
  </cols>
  <sheetData>
    <row r="1" spans="1:5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30</v>
      </c>
      <c r="G1" s="1" t="s">
        <v>20</v>
      </c>
      <c r="H1" s="1" t="s">
        <v>21</v>
      </c>
      <c r="I1" s="1" t="s">
        <v>22</v>
      </c>
      <c r="J1" s="1" t="s">
        <v>31</v>
      </c>
      <c r="K1" s="1" t="s">
        <v>20</v>
      </c>
      <c r="L1" s="1" t="s">
        <v>21</v>
      </c>
      <c r="M1" s="1" t="s">
        <v>22</v>
      </c>
      <c r="N1" s="1" t="s">
        <v>19</v>
      </c>
      <c r="O1" s="1" t="s">
        <v>20</v>
      </c>
      <c r="P1" s="1" t="s">
        <v>21</v>
      </c>
      <c r="Q1" s="1" t="s">
        <v>22</v>
      </c>
      <c r="R1" s="12" t="s">
        <v>87</v>
      </c>
      <c r="S1" s="12" t="s">
        <v>84</v>
      </c>
      <c r="T1" s="1" t="s">
        <v>23</v>
      </c>
      <c r="U1" s="1" t="s">
        <v>5</v>
      </c>
      <c r="V1" s="1" t="s">
        <v>32</v>
      </c>
      <c r="W1" s="1" t="s">
        <v>24</v>
      </c>
      <c r="X1" s="1" t="s">
        <v>25</v>
      </c>
      <c r="Y1" s="1" t="s">
        <v>26</v>
      </c>
      <c r="Z1" s="1" t="s">
        <v>33</v>
      </c>
      <c r="AA1" s="1" t="s">
        <v>24</v>
      </c>
      <c r="AB1" s="1" t="s">
        <v>25</v>
      </c>
      <c r="AC1" s="1" t="s">
        <v>26</v>
      </c>
      <c r="AD1" s="1" t="s">
        <v>14</v>
      </c>
      <c r="AE1" s="1" t="s">
        <v>24</v>
      </c>
      <c r="AF1" s="1" t="s">
        <v>25</v>
      </c>
      <c r="AG1" s="1" t="s">
        <v>26</v>
      </c>
      <c r="AH1" s="12" t="s">
        <v>88</v>
      </c>
      <c r="AI1" s="12" t="s">
        <v>85</v>
      </c>
      <c r="AJ1" s="1" t="s">
        <v>27</v>
      </c>
      <c r="AK1" s="1" t="s">
        <v>13</v>
      </c>
      <c r="AL1" s="1" t="s">
        <v>34</v>
      </c>
      <c r="AM1" s="1" t="s">
        <v>16</v>
      </c>
      <c r="AN1" s="1" t="s">
        <v>17</v>
      </c>
      <c r="AO1" s="1" t="s">
        <v>28</v>
      </c>
      <c r="AP1" s="1" t="s">
        <v>35</v>
      </c>
      <c r="AQ1" s="1" t="s">
        <v>16</v>
      </c>
      <c r="AR1" s="1" t="s">
        <v>17</v>
      </c>
      <c r="AS1" s="1" t="s">
        <v>28</v>
      </c>
      <c r="AT1" s="1" t="s">
        <v>15</v>
      </c>
      <c r="AU1" s="1" t="s">
        <v>16</v>
      </c>
      <c r="AV1" s="1" t="s">
        <v>17</v>
      </c>
      <c r="AW1" s="1" t="s">
        <v>28</v>
      </c>
      <c r="AX1" s="12" t="s">
        <v>89</v>
      </c>
      <c r="AY1" s="12" t="s">
        <v>86</v>
      </c>
      <c r="AZ1" s="1" t="s">
        <v>29</v>
      </c>
    </row>
    <row r="2" spans="1:52" ht="14.25" customHeight="1" x14ac:dyDescent="0.2">
      <c r="A2" s="3" t="s">
        <v>6</v>
      </c>
      <c r="B2" s="3" t="s">
        <v>38</v>
      </c>
      <c r="C2">
        <v>1</v>
      </c>
      <c r="D2" s="5" t="s">
        <v>4</v>
      </c>
      <c r="E2" s="9">
        <v>44873</v>
      </c>
      <c r="F2">
        <v>59.071999999999996</v>
      </c>
      <c r="G2">
        <v>81.153499999999994</v>
      </c>
      <c r="H2">
        <v>60.235500000000002</v>
      </c>
      <c r="I2">
        <v>35.833500000000001</v>
      </c>
      <c r="J2">
        <v>159.68299999999999</v>
      </c>
      <c r="K2">
        <v>140.79</v>
      </c>
      <c r="L2">
        <v>154.50800000000001</v>
      </c>
      <c r="M2">
        <v>183.625</v>
      </c>
      <c r="N2" s="8">
        <f>(F2/J2)*255</f>
        <v>94.332897052284835</v>
      </c>
      <c r="O2" s="8">
        <f>(G2/K2)*255</f>
        <v>146.98588323034306</v>
      </c>
      <c r="P2" s="8">
        <f>(H2/L2)*255</f>
        <v>99.412667952468468</v>
      </c>
      <c r="Q2" s="8">
        <f>(I2/M2)*255</f>
        <v>49.761974132062626</v>
      </c>
      <c r="R2" s="2">
        <f>100</f>
        <v>100</v>
      </c>
      <c r="U2" s="9">
        <v>44903</v>
      </c>
      <c r="V2">
        <v>26.750499999999999</v>
      </c>
      <c r="W2">
        <v>15.842500000000001</v>
      </c>
      <c r="X2">
        <v>45.882000000000005</v>
      </c>
      <c r="Y2">
        <v>18.555</v>
      </c>
      <c r="Z2">
        <v>111.8095</v>
      </c>
      <c r="AA2">
        <v>50.725499999999997</v>
      </c>
      <c r="AB2">
        <v>135.00299999999999</v>
      </c>
      <c r="AC2">
        <v>149.62349999999998</v>
      </c>
      <c r="AD2" s="8">
        <f>(V2/Z2)*255</f>
        <v>61.008925896278939</v>
      </c>
      <c r="AE2" s="8">
        <f>(W2/AA2)*255</f>
        <v>79.641156814619876</v>
      </c>
      <c r="AF2" s="8">
        <f>(X2/AB2)*255</f>
        <v>86.664074131685979</v>
      </c>
      <c r="AG2" s="8">
        <f>(Y2/AC2)*255</f>
        <v>31.622873412264791</v>
      </c>
      <c r="AH2" s="2">
        <f>100</f>
        <v>100</v>
      </c>
      <c r="AK2" s="10">
        <v>44958</v>
      </c>
      <c r="AT2" t="e">
        <f>(AL2/AP2)*255</f>
        <v>#DIV/0!</v>
      </c>
      <c r="AU2" t="e">
        <f>(AM2/AQ2)*255</f>
        <v>#DIV/0!</v>
      </c>
      <c r="AV2" t="e">
        <f>(AN2/AR2)*255</f>
        <v>#DIV/0!</v>
      </c>
      <c r="AW2" t="e">
        <f>(AO2/AS2)*255</f>
        <v>#DIV/0!</v>
      </c>
      <c r="AX2" s="2">
        <v>0</v>
      </c>
      <c r="AY2" s="3" t="s">
        <v>78</v>
      </c>
    </row>
    <row r="3" spans="1:52" ht="14.25" customHeight="1" x14ac:dyDescent="0.2">
      <c r="A3" s="3" t="s">
        <v>6</v>
      </c>
      <c r="B3" s="3" t="s">
        <v>38</v>
      </c>
      <c r="C3">
        <v>2</v>
      </c>
      <c r="D3" s="5" t="s">
        <v>4</v>
      </c>
      <c r="E3" s="9">
        <v>44873</v>
      </c>
      <c r="F3">
        <v>58.408999999999999</v>
      </c>
      <c r="G3">
        <v>79.471499999999992</v>
      </c>
      <c r="H3">
        <v>59.989999999999995</v>
      </c>
      <c r="I3">
        <v>35.793999999999997</v>
      </c>
      <c r="J3">
        <v>160.38900000000001</v>
      </c>
      <c r="K3">
        <v>139.63149999999999</v>
      </c>
      <c r="L3">
        <v>154.33049999999997</v>
      </c>
      <c r="M3">
        <v>187.2055</v>
      </c>
      <c r="N3" s="8">
        <f t="shared" ref="N3:N66" si="0">(F3/J3)*255</f>
        <v>92.863569197388841</v>
      </c>
      <c r="O3" s="8">
        <f t="shared" ref="O3:O66" si="1">(G3/K3)*255</f>
        <v>145.13367327572931</v>
      </c>
      <c r="P3" s="8">
        <f t="shared" ref="P3:P66" si="2">(H3/L3)*255</f>
        <v>99.121366158989957</v>
      </c>
      <c r="Q3" s="8">
        <f t="shared" ref="Q3:Q66" si="3">(I3/M3)*255</f>
        <v>48.756420083811641</v>
      </c>
      <c r="R3" s="2">
        <f>100</f>
        <v>100</v>
      </c>
      <c r="U3" s="9">
        <v>44903</v>
      </c>
      <c r="V3">
        <v>78.176999999999992</v>
      </c>
      <c r="W3">
        <v>64.547499999999999</v>
      </c>
      <c r="X3">
        <v>94.442499999999995</v>
      </c>
      <c r="Y3">
        <v>75.561999999999998</v>
      </c>
      <c r="Z3">
        <v>177.27050000000003</v>
      </c>
      <c r="AA3">
        <v>113.053</v>
      </c>
      <c r="AB3">
        <v>193.666</v>
      </c>
      <c r="AC3">
        <v>224.70050000000001</v>
      </c>
      <c r="AD3" s="8">
        <f t="shared" ref="AD3:AD66" si="4">(V3/Z3)*255</f>
        <v>112.45602060128445</v>
      </c>
      <c r="AE3" s="8">
        <f t="shared" ref="AE3:AE66" si="5">(W3/AA3)*255</f>
        <v>145.59200109683067</v>
      </c>
      <c r="AF3" s="8">
        <f t="shared" ref="AF3:AF66" si="6">(X3/AB3)*255</f>
        <v>124.35242892402383</v>
      </c>
      <c r="AG3" s="8">
        <f t="shared" ref="AG3:AG66" si="7">(Y3/AC3)*255</f>
        <v>85.75107754544382</v>
      </c>
      <c r="AH3" s="2">
        <f>100</f>
        <v>100</v>
      </c>
      <c r="AK3" s="10">
        <v>44958</v>
      </c>
      <c r="AL3">
        <v>76.852000000000004</v>
      </c>
      <c r="AM3">
        <v>73.9375</v>
      </c>
      <c r="AN3">
        <v>99.693000000000012</v>
      </c>
      <c r="AO3">
        <v>56.944000000000003</v>
      </c>
      <c r="AP3">
        <v>187.12899999999999</v>
      </c>
      <c r="AQ3">
        <v>134.20349999999999</v>
      </c>
      <c r="AR3">
        <v>205.62650000000002</v>
      </c>
      <c r="AS3">
        <v>221.55599999999998</v>
      </c>
      <c r="AT3">
        <f t="shared" ref="AT3:AT66" si="8">(AL3/AP3)*255</f>
        <v>104.72593772210615</v>
      </c>
      <c r="AU3">
        <f t="shared" ref="AU3:AU66" si="9">(AM3/AQ3)*255</f>
        <v>140.4886049916731</v>
      </c>
      <c r="AV3">
        <f t="shared" ref="AV3:AV66" si="10">(AN3/AR3)*255</f>
        <v>123.63053886536999</v>
      </c>
      <c r="AW3">
        <f t="shared" ref="AW3:AW66" si="11">(AO3/AS3)*255</f>
        <v>65.539728104858369</v>
      </c>
      <c r="AX3" s="2">
        <f>(90+95)/2</f>
        <v>92.5</v>
      </c>
    </row>
    <row r="4" spans="1:52" ht="14.25" customHeight="1" x14ac:dyDescent="0.2">
      <c r="A4" s="3" t="s">
        <v>6</v>
      </c>
      <c r="B4" s="3" t="s">
        <v>38</v>
      </c>
      <c r="C4">
        <v>3</v>
      </c>
      <c r="D4" s="5" t="s">
        <v>4</v>
      </c>
      <c r="E4" s="9">
        <v>44873</v>
      </c>
      <c r="F4">
        <v>59.984499999999997</v>
      </c>
      <c r="G4">
        <v>81.89</v>
      </c>
      <c r="H4">
        <v>60.808999999999997</v>
      </c>
      <c r="I4">
        <v>37.263500000000001</v>
      </c>
      <c r="J4">
        <v>152.54250000000002</v>
      </c>
      <c r="K4">
        <v>131.8725</v>
      </c>
      <c r="L4">
        <v>147.33799999999999</v>
      </c>
      <c r="M4">
        <v>178.39249999999998</v>
      </c>
      <c r="N4" s="8">
        <f t="shared" si="0"/>
        <v>100.27400560499531</v>
      </c>
      <c r="O4" s="8">
        <f t="shared" si="1"/>
        <v>158.34954217141555</v>
      </c>
      <c r="P4" s="8">
        <f t="shared" si="2"/>
        <v>105.24301266475722</v>
      </c>
      <c r="Q4" s="8">
        <f t="shared" si="3"/>
        <v>53.265650181481845</v>
      </c>
      <c r="R4" s="2">
        <f>100</f>
        <v>100</v>
      </c>
      <c r="U4" s="9">
        <v>44903</v>
      </c>
      <c r="V4">
        <v>44.460999999999999</v>
      </c>
      <c r="W4">
        <v>27.655999999999999</v>
      </c>
      <c r="X4">
        <v>66.034500000000008</v>
      </c>
      <c r="Y4">
        <v>39.735999999999997</v>
      </c>
      <c r="Z4">
        <v>125.28749999999999</v>
      </c>
      <c r="AA4">
        <v>57.938500000000005</v>
      </c>
      <c r="AB4">
        <v>150.059</v>
      </c>
      <c r="AC4">
        <v>167.9975</v>
      </c>
      <c r="AD4" s="8">
        <f t="shared" si="4"/>
        <v>90.492307692307691</v>
      </c>
      <c r="AE4" s="8">
        <f t="shared" si="5"/>
        <v>121.7200997609534</v>
      </c>
      <c r="AF4" s="8">
        <f t="shared" si="6"/>
        <v>112.21451229183189</v>
      </c>
      <c r="AG4" s="8">
        <f t="shared" si="7"/>
        <v>60.314468965311981</v>
      </c>
      <c r="AH4" s="2">
        <f>(70+85)/2</f>
        <v>77.5</v>
      </c>
      <c r="AK4" s="10">
        <v>44958</v>
      </c>
      <c r="AT4" t="e">
        <f t="shared" si="8"/>
        <v>#DIV/0!</v>
      </c>
      <c r="AU4" t="e">
        <f t="shared" si="9"/>
        <v>#DIV/0!</v>
      </c>
      <c r="AV4" t="e">
        <f t="shared" si="10"/>
        <v>#DIV/0!</v>
      </c>
      <c r="AW4" t="e">
        <f t="shared" si="11"/>
        <v>#DIV/0!</v>
      </c>
      <c r="AX4" s="2">
        <v>0</v>
      </c>
      <c r="AY4" s="3" t="s">
        <v>78</v>
      </c>
    </row>
    <row r="5" spans="1:52" ht="14.25" customHeight="1" x14ac:dyDescent="0.2">
      <c r="A5" s="3" t="s">
        <v>6</v>
      </c>
      <c r="B5" s="3" t="s">
        <v>38</v>
      </c>
      <c r="C5">
        <v>4</v>
      </c>
      <c r="D5" s="5" t="s">
        <v>4</v>
      </c>
      <c r="E5" s="9">
        <v>44873</v>
      </c>
      <c r="F5">
        <v>50.813499999999998</v>
      </c>
      <c r="G5">
        <v>62.780999999999992</v>
      </c>
      <c r="H5">
        <v>58.515500000000003</v>
      </c>
      <c r="I5">
        <v>38.7455</v>
      </c>
      <c r="J5">
        <v>90.163000000000011</v>
      </c>
      <c r="K5">
        <v>81.262</v>
      </c>
      <c r="L5">
        <v>99.63</v>
      </c>
      <c r="M5">
        <v>101.77850000000001</v>
      </c>
      <c r="N5" s="8">
        <f t="shared" si="0"/>
        <v>143.71130618990048</v>
      </c>
      <c r="O5" s="8">
        <f t="shared" si="1"/>
        <v>197.00665747828012</v>
      </c>
      <c r="P5" s="8">
        <f t="shared" si="2"/>
        <v>149.76866907557965</v>
      </c>
      <c r="Q5" s="8">
        <f t="shared" si="3"/>
        <v>97.074554056112049</v>
      </c>
      <c r="R5" s="2">
        <f>100</f>
        <v>100</v>
      </c>
      <c r="U5" s="9">
        <v>44903</v>
      </c>
      <c r="V5">
        <v>63.833500000000001</v>
      </c>
      <c r="W5">
        <v>50.672499999999999</v>
      </c>
      <c r="X5">
        <v>87.494500000000002</v>
      </c>
      <c r="Y5">
        <v>53.378500000000003</v>
      </c>
      <c r="Z5">
        <v>169.57299999999998</v>
      </c>
      <c r="AA5">
        <v>107.7555</v>
      </c>
      <c r="AB5">
        <v>193.48149999999998</v>
      </c>
      <c r="AC5">
        <v>207.29399999999998</v>
      </c>
      <c r="AD5" s="8">
        <f t="shared" si="4"/>
        <v>95.991357704351529</v>
      </c>
      <c r="AE5" s="8">
        <f t="shared" si="5"/>
        <v>119.91487673483024</v>
      </c>
      <c r="AF5" s="8">
        <f t="shared" si="6"/>
        <v>115.3138542961472</v>
      </c>
      <c r="AG5" s="8">
        <f t="shared" si="7"/>
        <v>65.662862890387572</v>
      </c>
      <c r="AH5" s="2">
        <f>100</f>
        <v>100</v>
      </c>
      <c r="AK5" s="10">
        <v>44958</v>
      </c>
      <c r="AT5" t="e">
        <f t="shared" si="8"/>
        <v>#DIV/0!</v>
      </c>
      <c r="AU5" t="e">
        <f t="shared" si="9"/>
        <v>#DIV/0!</v>
      </c>
      <c r="AV5" t="e">
        <f t="shared" si="10"/>
        <v>#DIV/0!</v>
      </c>
      <c r="AW5" t="e">
        <f t="shared" si="11"/>
        <v>#DIV/0!</v>
      </c>
      <c r="AX5" s="2">
        <v>0</v>
      </c>
      <c r="AY5" s="3" t="s">
        <v>78</v>
      </c>
    </row>
    <row r="6" spans="1:52" ht="14.25" customHeight="1" x14ac:dyDescent="0.2">
      <c r="A6" s="3" t="s">
        <v>6</v>
      </c>
      <c r="B6" s="3" t="s">
        <v>38</v>
      </c>
      <c r="C6">
        <v>5</v>
      </c>
      <c r="D6" s="5" t="s">
        <v>4</v>
      </c>
      <c r="E6" s="9">
        <v>44873</v>
      </c>
      <c r="F6">
        <v>70.605999999999995</v>
      </c>
      <c r="G6">
        <v>89.569000000000003</v>
      </c>
      <c r="H6">
        <v>72.610500000000002</v>
      </c>
      <c r="I6">
        <v>49.66</v>
      </c>
      <c r="J6">
        <v>150.97550000000001</v>
      </c>
      <c r="K6">
        <v>132.34300000000002</v>
      </c>
      <c r="L6">
        <v>145.79849999999999</v>
      </c>
      <c r="M6">
        <v>174.87049999999999</v>
      </c>
      <c r="N6" s="8">
        <f t="shared" si="0"/>
        <v>119.25464727720721</v>
      </c>
      <c r="O6" s="8">
        <f t="shared" si="1"/>
        <v>172.58256953522286</v>
      </c>
      <c r="P6" s="8">
        <f t="shared" si="2"/>
        <v>126.99497937221578</v>
      </c>
      <c r="Q6" s="8">
        <f t="shared" si="3"/>
        <v>72.415301608904869</v>
      </c>
      <c r="R6" s="2">
        <f>100</f>
        <v>100</v>
      </c>
      <c r="U6" s="9">
        <v>44903</v>
      </c>
      <c r="V6">
        <v>43.164999999999999</v>
      </c>
      <c r="W6">
        <v>27.223500000000001</v>
      </c>
      <c r="X6">
        <v>64.284500000000008</v>
      </c>
      <c r="Y6">
        <v>38.054500000000004</v>
      </c>
      <c r="Z6">
        <v>115.956</v>
      </c>
      <c r="AA6">
        <v>50.124000000000002</v>
      </c>
      <c r="AB6">
        <v>138.41800000000001</v>
      </c>
      <c r="AC6">
        <v>159.26900000000001</v>
      </c>
      <c r="AD6" s="8">
        <f t="shared" si="4"/>
        <v>94.924583462692738</v>
      </c>
      <c r="AE6" s="8">
        <f t="shared" si="5"/>
        <v>138.49637898012929</v>
      </c>
      <c r="AF6" s="8">
        <f t="shared" si="6"/>
        <v>118.4278598159199</v>
      </c>
      <c r="AG6" s="8">
        <f t="shared" si="7"/>
        <v>60.927722909040682</v>
      </c>
      <c r="AH6" s="2">
        <f>(85+100)/2</f>
        <v>92.5</v>
      </c>
      <c r="AK6" s="10">
        <v>44958</v>
      </c>
      <c r="AT6" t="e">
        <f t="shared" si="8"/>
        <v>#DIV/0!</v>
      </c>
      <c r="AU6" t="e">
        <f t="shared" si="9"/>
        <v>#DIV/0!</v>
      </c>
      <c r="AV6" t="e">
        <f t="shared" si="10"/>
        <v>#DIV/0!</v>
      </c>
      <c r="AW6" t="e">
        <f t="shared" si="11"/>
        <v>#DIV/0!</v>
      </c>
      <c r="AX6" s="2">
        <v>0</v>
      </c>
      <c r="AY6" s="3" t="s">
        <v>78</v>
      </c>
    </row>
    <row r="7" spans="1:52" ht="14.25" customHeight="1" x14ac:dyDescent="0.2">
      <c r="A7" s="3" t="s">
        <v>6</v>
      </c>
      <c r="B7" s="3" t="s">
        <v>38</v>
      </c>
      <c r="C7">
        <v>6</v>
      </c>
      <c r="D7" s="5" t="s">
        <v>4</v>
      </c>
      <c r="E7" s="9">
        <v>44873</v>
      </c>
      <c r="F7">
        <v>31.2075</v>
      </c>
      <c r="G7">
        <v>31.2075</v>
      </c>
      <c r="H7">
        <v>48.558500000000002</v>
      </c>
      <c r="I7">
        <v>31.2075</v>
      </c>
      <c r="J7">
        <v>137.6105</v>
      </c>
      <c r="K7">
        <v>116.8015</v>
      </c>
      <c r="L7">
        <v>132.91149999999999</v>
      </c>
      <c r="M7">
        <v>163.19099999999997</v>
      </c>
      <c r="N7" s="8">
        <f t="shared" si="0"/>
        <v>57.829253581667096</v>
      </c>
      <c r="O7" s="8">
        <f t="shared" si="1"/>
        <v>68.131937517925707</v>
      </c>
      <c r="P7" s="8">
        <f t="shared" si="2"/>
        <v>93.162875296720017</v>
      </c>
      <c r="Q7" s="8">
        <f t="shared" si="3"/>
        <v>48.764407963674472</v>
      </c>
      <c r="R7" s="2">
        <f>(95+95)/2</f>
        <v>95</v>
      </c>
      <c r="U7" s="9">
        <v>44903</v>
      </c>
      <c r="V7">
        <v>42.454000000000001</v>
      </c>
      <c r="W7">
        <v>28.945499999999999</v>
      </c>
      <c r="X7">
        <v>54.073999999999998</v>
      </c>
      <c r="Y7">
        <v>44.295000000000002</v>
      </c>
      <c r="Z7">
        <v>124.43450000000001</v>
      </c>
      <c r="AA7">
        <v>58.628</v>
      </c>
      <c r="AB7">
        <v>134.8355</v>
      </c>
      <c r="AC7">
        <v>179.82650000000001</v>
      </c>
      <c r="AD7" s="8">
        <f t="shared" si="4"/>
        <v>86.999746854770976</v>
      </c>
      <c r="AE7" s="8">
        <f t="shared" si="5"/>
        <v>125.89722487548612</v>
      </c>
      <c r="AF7" s="8">
        <f t="shared" si="6"/>
        <v>102.26438882935132</v>
      </c>
      <c r="AG7" s="8">
        <f t="shared" si="7"/>
        <v>62.811793589932513</v>
      </c>
      <c r="AH7" s="2">
        <f>(90+95)/2</f>
        <v>92.5</v>
      </c>
      <c r="AK7" s="10">
        <v>44958</v>
      </c>
      <c r="AT7" t="e">
        <f t="shared" si="8"/>
        <v>#DIV/0!</v>
      </c>
      <c r="AU7" t="e">
        <f t="shared" si="9"/>
        <v>#DIV/0!</v>
      </c>
      <c r="AV7" t="e">
        <f t="shared" si="10"/>
        <v>#DIV/0!</v>
      </c>
      <c r="AW7" t="e">
        <f t="shared" si="11"/>
        <v>#DIV/0!</v>
      </c>
      <c r="AX7" s="2">
        <v>0</v>
      </c>
      <c r="AY7" s="3" t="s">
        <v>78</v>
      </c>
    </row>
    <row r="8" spans="1:52" ht="14.25" customHeight="1" x14ac:dyDescent="0.2">
      <c r="A8" s="3" t="s">
        <v>6</v>
      </c>
      <c r="B8" s="3" t="s">
        <v>38</v>
      </c>
      <c r="C8">
        <v>7</v>
      </c>
      <c r="D8" s="5" t="s">
        <v>4</v>
      </c>
      <c r="E8" s="9">
        <v>44873</v>
      </c>
      <c r="F8">
        <v>63.265999999999998</v>
      </c>
      <c r="G8">
        <v>83.135500000000008</v>
      </c>
      <c r="H8">
        <v>63.011499999999998</v>
      </c>
      <c r="I8">
        <v>43.658500000000004</v>
      </c>
      <c r="J8">
        <v>163.54700000000003</v>
      </c>
      <c r="K8">
        <v>142.32900000000001</v>
      </c>
      <c r="L8">
        <v>158.30849999999998</v>
      </c>
      <c r="M8">
        <v>190.01049999999998</v>
      </c>
      <c r="N8" s="8">
        <f t="shared" si="0"/>
        <v>98.643386916299278</v>
      </c>
      <c r="O8" s="8">
        <f t="shared" si="1"/>
        <v>148.9475265054908</v>
      </c>
      <c r="P8" s="8">
        <f t="shared" si="2"/>
        <v>101.49759804432485</v>
      </c>
      <c r="Q8" s="8">
        <f t="shared" si="3"/>
        <v>58.591064704318981</v>
      </c>
      <c r="R8" s="2">
        <f>100</f>
        <v>100</v>
      </c>
      <c r="U8" s="9">
        <v>44903</v>
      </c>
      <c r="V8">
        <v>68.047499999999999</v>
      </c>
      <c r="W8">
        <v>51.906999999999996</v>
      </c>
      <c r="X8">
        <v>93.444500000000005</v>
      </c>
      <c r="Y8">
        <v>58.822500000000005</v>
      </c>
      <c r="Z8">
        <v>153.3415</v>
      </c>
      <c r="AA8">
        <v>85.117000000000004</v>
      </c>
      <c r="AB8">
        <v>178.86250000000001</v>
      </c>
      <c r="AC8">
        <v>195.90300000000002</v>
      </c>
      <c r="AD8" s="8">
        <f t="shared" ref="AD8:AG9" si="12">(V8/Z8)*255</f>
        <v>113.15992409099951</v>
      </c>
      <c r="AE8" s="8">
        <f t="shared" si="12"/>
        <v>155.50694925808003</v>
      </c>
      <c r="AF8" s="8">
        <f t="shared" si="12"/>
        <v>133.22159480047523</v>
      </c>
      <c r="AG8" s="8">
        <f t="shared" si="12"/>
        <v>76.567165893324756</v>
      </c>
      <c r="AH8" s="2">
        <f>100</f>
        <v>100</v>
      </c>
      <c r="AK8" s="10">
        <v>44958</v>
      </c>
      <c r="AT8" t="e">
        <f t="shared" si="8"/>
        <v>#DIV/0!</v>
      </c>
      <c r="AU8" t="e">
        <f t="shared" si="9"/>
        <v>#DIV/0!</v>
      </c>
      <c r="AV8" t="e">
        <f t="shared" si="10"/>
        <v>#DIV/0!</v>
      </c>
      <c r="AW8" t="e">
        <f t="shared" si="11"/>
        <v>#DIV/0!</v>
      </c>
      <c r="AX8" s="2">
        <v>0</v>
      </c>
      <c r="AY8" s="3" t="s">
        <v>78</v>
      </c>
    </row>
    <row r="9" spans="1:52" ht="14.25" customHeight="1" x14ac:dyDescent="0.2">
      <c r="A9" s="3" t="s">
        <v>6</v>
      </c>
      <c r="B9" s="3" t="s">
        <v>38</v>
      </c>
      <c r="C9">
        <v>8</v>
      </c>
      <c r="D9" s="5" t="s">
        <v>4</v>
      </c>
      <c r="E9" s="9">
        <v>44873</v>
      </c>
      <c r="F9">
        <v>62.179000000000002</v>
      </c>
      <c r="G9">
        <v>78.869</v>
      </c>
      <c r="H9">
        <v>62.700499999999998</v>
      </c>
      <c r="I9">
        <v>44.970500000000001</v>
      </c>
      <c r="J9">
        <v>149.16300000000001</v>
      </c>
      <c r="K9">
        <v>129.94450000000001</v>
      </c>
      <c r="L9">
        <v>143.5445</v>
      </c>
      <c r="M9">
        <v>174.13150000000002</v>
      </c>
      <c r="N9" s="8">
        <f t="shared" si="0"/>
        <v>106.29743971360189</v>
      </c>
      <c r="O9" s="8">
        <f t="shared" si="1"/>
        <v>154.77065208608292</v>
      </c>
      <c r="P9" s="8">
        <f t="shared" si="2"/>
        <v>111.38446614116179</v>
      </c>
      <c r="Q9" s="8">
        <f t="shared" si="3"/>
        <v>65.855273169989346</v>
      </c>
      <c r="R9" s="2">
        <f>100</f>
        <v>100</v>
      </c>
      <c r="U9" s="9">
        <v>44903</v>
      </c>
      <c r="V9">
        <v>55.304499999999997</v>
      </c>
      <c r="W9">
        <v>37.241</v>
      </c>
      <c r="X9">
        <v>80.345500000000001</v>
      </c>
      <c r="Y9">
        <v>48.384</v>
      </c>
      <c r="Z9">
        <v>134.79050000000001</v>
      </c>
      <c r="AA9">
        <v>66.694500000000005</v>
      </c>
      <c r="AB9">
        <v>160.887</v>
      </c>
      <c r="AC9">
        <v>176.69900000000001</v>
      </c>
      <c r="AD9" s="8">
        <f t="shared" si="12"/>
        <v>104.62642025958802</v>
      </c>
      <c r="AE9" s="8">
        <f t="shared" si="12"/>
        <v>142.38737826957245</v>
      </c>
      <c r="AF9" s="8">
        <f t="shared" si="12"/>
        <v>127.34467359078111</v>
      </c>
      <c r="AG9" s="8">
        <f t="shared" si="12"/>
        <v>69.824503817225889</v>
      </c>
      <c r="AH9" s="2">
        <f>100</f>
        <v>100</v>
      </c>
      <c r="AK9" s="10">
        <v>44958</v>
      </c>
      <c r="AT9" t="e">
        <f t="shared" si="8"/>
        <v>#DIV/0!</v>
      </c>
      <c r="AU9" t="e">
        <f t="shared" si="9"/>
        <v>#DIV/0!</v>
      </c>
      <c r="AV9" t="e">
        <f t="shared" si="10"/>
        <v>#DIV/0!</v>
      </c>
      <c r="AW9" t="e">
        <f t="shared" si="11"/>
        <v>#DIV/0!</v>
      </c>
      <c r="AX9" s="2">
        <v>0</v>
      </c>
      <c r="AY9" s="3" t="s">
        <v>78</v>
      </c>
    </row>
    <row r="10" spans="1:52" ht="14.25" customHeight="1" x14ac:dyDescent="0.2">
      <c r="A10" s="3" t="s">
        <v>6</v>
      </c>
      <c r="B10" s="3" t="s">
        <v>39</v>
      </c>
      <c r="C10">
        <v>1</v>
      </c>
      <c r="D10" s="5" t="s">
        <v>4</v>
      </c>
      <c r="E10" s="9">
        <v>44867</v>
      </c>
      <c r="F10">
        <v>59.897999999999996</v>
      </c>
      <c r="G10">
        <v>63.777000000000001</v>
      </c>
      <c r="H10">
        <v>54.374499999999998</v>
      </c>
      <c r="I10">
        <v>59.207499999999996</v>
      </c>
      <c r="J10">
        <v>157.0275</v>
      </c>
      <c r="K10">
        <v>147.68599999999998</v>
      </c>
      <c r="L10">
        <v>141.76050000000001</v>
      </c>
      <c r="M10">
        <v>181.5445</v>
      </c>
      <c r="N10" s="8">
        <f t="shared" si="0"/>
        <v>97.269522854277099</v>
      </c>
      <c r="O10" s="8">
        <f t="shared" si="1"/>
        <v>110.11967959048253</v>
      </c>
      <c r="P10" s="8">
        <f t="shared" si="2"/>
        <v>97.80931571206365</v>
      </c>
      <c r="Q10" s="8">
        <f t="shared" si="3"/>
        <v>83.163700910795967</v>
      </c>
      <c r="R10" s="2">
        <f>100</f>
        <v>100</v>
      </c>
      <c r="U10" s="9">
        <v>44908</v>
      </c>
      <c r="V10">
        <v>45.490499999999997</v>
      </c>
      <c r="W10">
        <v>55.170999999999999</v>
      </c>
      <c r="X10">
        <v>39.051500000000004</v>
      </c>
      <c r="Y10">
        <v>42.231499999999997</v>
      </c>
      <c r="Z10">
        <v>132.43049999999999</v>
      </c>
      <c r="AA10">
        <v>114.94800000000001</v>
      </c>
      <c r="AB10">
        <v>110.92150000000001</v>
      </c>
      <c r="AC10">
        <v>171.1875</v>
      </c>
      <c r="AD10" s="8">
        <f t="shared" si="4"/>
        <v>87.593700091746229</v>
      </c>
      <c r="AE10" s="8">
        <f t="shared" si="5"/>
        <v>122.39103768660611</v>
      </c>
      <c r="AF10" s="8">
        <f t="shared" si="6"/>
        <v>89.776395919636855</v>
      </c>
      <c r="AG10" s="8">
        <f t="shared" si="7"/>
        <v>62.907820372398682</v>
      </c>
      <c r="AH10" s="2">
        <f>(90+90)/2</f>
        <v>90</v>
      </c>
      <c r="AK10" s="10">
        <v>44958</v>
      </c>
      <c r="AT10" t="e">
        <f t="shared" si="8"/>
        <v>#DIV/0!</v>
      </c>
      <c r="AU10" t="e">
        <f t="shared" si="9"/>
        <v>#DIV/0!</v>
      </c>
      <c r="AV10" t="e">
        <f t="shared" si="10"/>
        <v>#DIV/0!</v>
      </c>
      <c r="AW10" t="e">
        <f t="shared" si="11"/>
        <v>#DIV/0!</v>
      </c>
      <c r="AX10" s="2">
        <v>0</v>
      </c>
      <c r="AY10" s="3" t="s">
        <v>78</v>
      </c>
    </row>
    <row r="11" spans="1:52" ht="14.25" customHeight="1" x14ac:dyDescent="0.2">
      <c r="A11" s="3" t="s">
        <v>6</v>
      </c>
      <c r="B11" s="3" t="s">
        <v>39</v>
      </c>
      <c r="C11">
        <v>2</v>
      </c>
      <c r="D11" s="5" t="s">
        <v>4</v>
      </c>
      <c r="E11" s="9">
        <v>44867</v>
      </c>
      <c r="F11">
        <v>67.305499999999995</v>
      </c>
      <c r="G11">
        <v>80.930499999999995</v>
      </c>
      <c r="H11">
        <v>59.53</v>
      </c>
      <c r="I11">
        <v>61.475999999999999</v>
      </c>
      <c r="J11">
        <v>156.32299999999998</v>
      </c>
      <c r="K11">
        <v>148.07400000000001</v>
      </c>
      <c r="L11">
        <v>140.94299999999998</v>
      </c>
      <c r="M11">
        <v>180.09550000000002</v>
      </c>
      <c r="N11" s="8">
        <f t="shared" si="0"/>
        <v>109.791281513277</v>
      </c>
      <c r="O11" s="8">
        <f t="shared" si="1"/>
        <v>139.37137849993923</v>
      </c>
      <c r="P11" s="8">
        <f t="shared" si="2"/>
        <v>107.70417828483856</v>
      </c>
      <c r="Q11" s="8">
        <f t="shared" si="3"/>
        <v>87.044817888287042</v>
      </c>
      <c r="R11" s="2">
        <f>100</f>
        <v>100</v>
      </c>
      <c r="U11" s="9">
        <v>44908</v>
      </c>
      <c r="V11">
        <v>52.972499999999997</v>
      </c>
      <c r="W11">
        <v>67.037499999999994</v>
      </c>
      <c r="X11">
        <v>46.5075</v>
      </c>
      <c r="Y11">
        <v>45.404499999999999</v>
      </c>
      <c r="Z11">
        <v>135.87450000000001</v>
      </c>
      <c r="AA11">
        <v>120.46450000000002</v>
      </c>
      <c r="AB11">
        <v>115.84299999999999</v>
      </c>
      <c r="AC11">
        <v>171.29750000000001</v>
      </c>
      <c r="AD11" s="8">
        <f t="shared" si="4"/>
        <v>99.415177240762603</v>
      </c>
      <c r="AE11" s="8">
        <f t="shared" si="5"/>
        <v>141.9053953654396</v>
      </c>
      <c r="AF11" s="8">
        <f t="shared" si="6"/>
        <v>102.37487375154305</v>
      </c>
      <c r="AG11" s="8">
        <f t="shared" si="7"/>
        <v>67.590872604678992</v>
      </c>
      <c r="AH11" s="2">
        <f>100</f>
        <v>100</v>
      </c>
      <c r="AK11" s="10">
        <v>44958</v>
      </c>
      <c r="AT11" t="e">
        <f t="shared" si="8"/>
        <v>#DIV/0!</v>
      </c>
      <c r="AU11" t="e">
        <f t="shared" si="9"/>
        <v>#DIV/0!</v>
      </c>
      <c r="AV11" t="e">
        <f t="shared" si="10"/>
        <v>#DIV/0!</v>
      </c>
      <c r="AW11" t="e">
        <f t="shared" si="11"/>
        <v>#DIV/0!</v>
      </c>
      <c r="AX11" s="2">
        <v>0</v>
      </c>
      <c r="AY11" s="3" t="s">
        <v>78</v>
      </c>
    </row>
    <row r="12" spans="1:52" ht="14.25" customHeight="1" x14ac:dyDescent="0.2">
      <c r="A12" s="3" t="s">
        <v>6</v>
      </c>
      <c r="B12" s="3" t="s">
        <v>39</v>
      </c>
      <c r="C12">
        <v>3</v>
      </c>
      <c r="D12" s="5" t="s">
        <v>4</v>
      </c>
      <c r="E12" s="9">
        <v>44867</v>
      </c>
      <c r="F12">
        <v>43.462500000000006</v>
      </c>
      <c r="G12">
        <v>51.354500000000002</v>
      </c>
      <c r="H12">
        <v>37.085999999999999</v>
      </c>
      <c r="I12">
        <v>41.942</v>
      </c>
      <c r="J12">
        <v>126.82599999999999</v>
      </c>
      <c r="K12">
        <v>117.94</v>
      </c>
      <c r="L12">
        <v>110.87</v>
      </c>
      <c r="M12">
        <v>151.92149999999998</v>
      </c>
      <c r="N12" s="8">
        <f t="shared" si="0"/>
        <v>87.386951413747994</v>
      </c>
      <c r="O12" s="8">
        <f t="shared" si="1"/>
        <v>111.03440308631508</v>
      </c>
      <c r="P12" s="8">
        <f t="shared" si="2"/>
        <v>85.297465500135289</v>
      </c>
      <c r="Q12" s="8">
        <f t="shared" si="3"/>
        <v>70.399581362743263</v>
      </c>
      <c r="R12" s="2">
        <f>100</f>
        <v>100</v>
      </c>
      <c r="U12" s="9">
        <v>44908</v>
      </c>
      <c r="V12">
        <v>40.266999999999996</v>
      </c>
      <c r="W12">
        <v>52.914999999999999</v>
      </c>
      <c r="X12">
        <v>35.662999999999997</v>
      </c>
      <c r="Y12">
        <v>32.307499999999997</v>
      </c>
      <c r="Z12">
        <v>132.453</v>
      </c>
      <c r="AA12">
        <v>119.43299999999999</v>
      </c>
      <c r="AB12">
        <v>116.28</v>
      </c>
      <c r="AC12">
        <v>161.7235</v>
      </c>
      <c r="AD12" s="8">
        <f t="shared" si="4"/>
        <v>77.522479672034606</v>
      </c>
      <c r="AE12" s="8">
        <f t="shared" si="5"/>
        <v>112.97819698073397</v>
      </c>
      <c r="AF12" s="8">
        <f t="shared" si="6"/>
        <v>78.208333333333329</v>
      </c>
      <c r="AG12" s="8">
        <f t="shared" si="7"/>
        <v>50.941344331528811</v>
      </c>
      <c r="AH12" s="2">
        <f>(75+85)/2</f>
        <v>80</v>
      </c>
      <c r="AK12" s="10">
        <v>44958</v>
      </c>
      <c r="AL12">
        <v>43.384500000000003</v>
      </c>
      <c r="AM12">
        <v>32.659499999999994</v>
      </c>
      <c r="AN12">
        <v>58.546500000000002</v>
      </c>
      <c r="AO12">
        <v>38.922499999999999</v>
      </c>
      <c r="AP12">
        <v>177.81099999999998</v>
      </c>
      <c r="AQ12">
        <v>121.652</v>
      </c>
      <c r="AR12">
        <v>195.2585</v>
      </c>
      <c r="AS12">
        <v>216.62099999999998</v>
      </c>
      <c r="AT12">
        <f t="shared" si="8"/>
        <v>62.218015195910276</v>
      </c>
      <c r="AU12">
        <f t="shared" si="9"/>
        <v>68.458985466741183</v>
      </c>
      <c r="AV12">
        <f t="shared" si="10"/>
        <v>76.459449908710766</v>
      </c>
      <c r="AW12">
        <f t="shared" si="11"/>
        <v>45.81844558006842</v>
      </c>
      <c r="AX12" s="2">
        <f>(100+95)/2</f>
        <v>97.5</v>
      </c>
    </row>
    <row r="13" spans="1:52" ht="14.25" customHeight="1" x14ac:dyDescent="0.2">
      <c r="A13" s="3" t="s">
        <v>6</v>
      </c>
      <c r="B13" s="3" t="s">
        <v>39</v>
      </c>
      <c r="C13">
        <v>4</v>
      </c>
      <c r="D13" s="5" t="s">
        <v>4</v>
      </c>
      <c r="E13" s="9">
        <v>44867</v>
      </c>
      <c r="F13">
        <v>74.769499999999994</v>
      </c>
      <c r="G13">
        <v>88.129500000000007</v>
      </c>
      <c r="H13">
        <v>66.958500000000001</v>
      </c>
      <c r="I13">
        <v>69.276999999999987</v>
      </c>
      <c r="J13">
        <v>193.33800000000002</v>
      </c>
      <c r="K13">
        <v>186.60000000000002</v>
      </c>
      <c r="L13">
        <v>180.88400000000001</v>
      </c>
      <c r="M13">
        <v>212.74549999999999</v>
      </c>
      <c r="N13" s="8">
        <f t="shared" si="0"/>
        <v>98.616011854886253</v>
      </c>
      <c r="O13" s="8">
        <f t="shared" si="1"/>
        <v>120.4342041800643</v>
      </c>
      <c r="P13" s="8">
        <f t="shared" si="2"/>
        <v>94.394294133256665</v>
      </c>
      <c r="Q13" s="8">
        <f t="shared" si="3"/>
        <v>83.036468456442066</v>
      </c>
      <c r="R13" s="2">
        <f>100</f>
        <v>100</v>
      </c>
      <c r="U13" s="9">
        <v>44908</v>
      </c>
      <c r="V13">
        <v>52.840500000000006</v>
      </c>
      <c r="W13">
        <v>69.736500000000007</v>
      </c>
      <c r="X13">
        <v>49.313000000000002</v>
      </c>
      <c r="Y13">
        <v>39.49</v>
      </c>
      <c r="Z13">
        <v>142.727</v>
      </c>
      <c r="AA13">
        <v>129.74950000000001</v>
      </c>
      <c r="AB13">
        <v>126.74799999999999</v>
      </c>
      <c r="AC13">
        <v>171.73599999999999</v>
      </c>
      <c r="AD13" s="8">
        <f t="shared" si="4"/>
        <v>94.406296636235624</v>
      </c>
      <c r="AE13" s="8">
        <f t="shared" si="5"/>
        <v>137.05492121356923</v>
      </c>
      <c r="AF13" s="8">
        <f t="shared" si="6"/>
        <v>99.211151260769412</v>
      </c>
      <c r="AG13" s="8">
        <f t="shared" si="7"/>
        <v>58.636220710858538</v>
      </c>
      <c r="AH13" s="2">
        <f>(95+100)/2</f>
        <v>97.5</v>
      </c>
      <c r="AK13" s="10">
        <v>44958</v>
      </c>
      <c r="AT13" t="e">
        <f t="shared" si="8"/>
        <v>#DIV/0!</v>
      </c>
      <c r="AU13" t="e">
        <f t="shared" si="9"/>
        <v>#DIV/0!</v>
      </c>
      <c r="AV13" t="e">
        <f t="shared" si="10"/>
        <v>#DIV/0!</v>
      </c>
      <c r="AW13" t="e">
        <f t="shared" si="11"/>
        <v>#DIV/0!</v>
      </c>
      <c r="AX13" s="2">
        <v>0</v>
      </c>
      <c r="AY13" s="3" t="s">
        <v>78</v>
      </c>
    </row>
    <row r="14" spans="1:52" ht="14.25" customHeight="1" x14ac:dyDescent="0.2">
      <c r="A14" s="3" t="s">
        <v>6</v>
      </c>
      <c r="B14" s="3" t="s">
        <v>39</v>
      </c>
      <c r="C14">
        <v>5</v>
      </c>
      <c r="D14" s="5" t="s">
        <v>4</v>
      </c>
      <c r="E14" s="9">
        <v>44867</v>
      </c>
      <c r="F14">
        <v>78.442499999999995</v>
      </c>
      <c r="G14">
        <v>96.046999999999997</v>
      </c>
      <c r="H14">
        <v>69.970500000000001</v>
      </c>
      <c r="I14">
        <v>69.388000000000005</v>
      </c>
      <c r="J14">
        <v>152.58750000000001</v>
      </c>
      <c r="K14">
        <v>145.22449999999998</v>
      </c>
      <c r="L14">
        <v>137.37099999999998</v>
      </c>
      <c r="M14">
        <v>174.96899999999999</v>
      </c>
      <c r="N14" s="8">
        <f t="shared" si="0"/>
        <v>131.09093143278446</v>
      </c>
      <c r="O14" s="8">
        <f t="shared" si="1"/>
        <v>168.6491260083526</v>
      </c>
      <c r="P14" s="8">
        <f t="shared" si="2"/>
        <v>129.88532878118383</v>
      </c>
      <c r="Q14" s="8">
        <f t="shared" si="3"/>
        <v>101.12614234521546</v>
      </c>
      <c r="R14" s="2">
        <f>100</f>
        <v>100</v>
      </c>
      <c r="U14" s="9">
        <v>44908</v>
      </c>
      <c r="V14">
        <v>32.200000000000003</v>
      </c>
      <c r="W14">
        <v>50.278999999999996</v>
      </c>
      <c r="X14">
        <v>26.691000000000003</v>
      </c>
      <c r="Y14">
        <v>19.6355</v>
      </c>
      <c r="Z14">
        <v>140.77699999999999</v>
      </c>
      <c r="AA14">
        <v>127.67500000000001</v>
      </c>
      <c r="AB14">
        <v>122.8295</v>
      </c>
      <c r="AC14">
        <v>171.87100000000001</v>
      </c>
      <c r="AD14" s="8">
        <f t="shared" si="4"/>
        <v>58.326289095519876</v>
      </c>
      <c r="AE14" s="8">
        <f t="shared" si="5"/>
        <v>100.42016839631877</v>
      </c>
      <c r="AF14" s="8">
        <f t="shared" si="6"/>
        <v>55.411810680658974</v>
      </c>
      <c r="AG14" s="8">
        <f t="shared" si="7"/>
        <v>29.132619813697481</v>
      </c>
      <c r="AH14" s="2">
        <f>100</f>
        <v>100</v>
      </c>
      <c r="AK14" s="10">
        <v>44958</v>
      </c>
      <c r="AL14">
        <v>34.819499999999998</v>
      </c>
      <c r="AM14">
        <v>29.05</v>
      </c>
      <c r="AN14">
        <v>49.337000000000003</v>
      </c>
      <c r="AO14">
        <v>26.052</v>
      </c>
      <c r="AP14">
        <v>160.71199999999999</v>
      </c>
      <c r="AQ14">
        <v>97.382000000000005</v>
      </c>
      <c r="AR14">
        <v>178.79349999999999</v>
      </c>
      <c r="AS14">
        <v>205.98099999999999</v>
      </c>
      <c r="AT14">
        <f t="shared" si="8"/>
        <v>55.247725745432824</v>
      </c>
      <c r="AU14">
        <f t="shared" si="9"/>
        <v>76.068986054917744</v>
      </c>
      <c r="AV14">
        <f t="shared" si="10"/>
        <v>70.365729179192769</v>
      </c>
      <c r="AW14">
        <f t="shared" si="11"/>
        <v>32.251809632927312</v>
      </c>
      <c r="AX14" s="2">
        <f>100</f>
        <v>100</v>
      </c>
    </row>
    <row r="15" spans="1:52" ht="14.25" customHeight="1" x14ac:dyDescent="0.2">
      <c r="A15" s="3" t="s">
        <v>6</v>
      </c>
      <c r="B15" s="3" t="s">
        <v>39</v>
      </c>
      <c r="C15">
        <v>6</v>
      </c>
      <c r="D15" s="5" t="s">
        <v>4</v>
      </c>
      <c r="E15" s="9">
        <v>44867</v>
      </c>
      <c r="F15">
        <v>69.831500000000005</v>
      </c>
      <c r="G15">
        <v>82.003</v>
      </c>
      <c r="H15">
        <v>62.089500000000001</v>
      </c>
      <c r="I15">
        <v>65.490499999999997</v>
      </c>
      <c r="J15">
        <v>186.3955</v>
      </c>
      <c r="K15">
        <v>179.5025</v>
      </c>
      <c r="L15">
        <v>173.477</v>
      </c>
      <c r="M15">
        <v>206.215</v>
      </c>
      <c r="N15" s="8">
        <f t="shared" si="0"/>
        <v>95.533596572878636</v>
      </c>
      <c r="O15" s="8">
        <f t="shared" si="1"/>
        <v>116.49289007116892</v>
      </c>
      <c r="P15" s="8">
        <f t="shared" si="2"/>
        <v>91.267559964721542</v>
      </c>
      <c r="Q15" s="8">
        <f t="shared" si="3"/>
        <v>80.9838154353466</v>
      </c>
      <c r="R15" s="2">
        <f>100</f>
        <v>100</v>
      </c>
      <c r="T15" s="3" t="s">
        <v>8</v>
      </c>
      <c r="U15" s="9">
        <v>44908</v>
      </c>
      <c r="V15" s="3">
        <v>43.588499999999996</v>
      </c>
      <c r="W15">
        <v>68.464500000000001</v>
      </c>
      <c r="X15">
        <v>38.447000000000003</v>
      </c>
      <c r="Y15">
        <v>23.887999999999998</v>
      </c>
      <c r="Z15">
        <v>159.6695</v>
      </c>
      <c r="AA15">
        <v>146.80950000000001</v>
      </c>
      <c r="AB15">
        <v>142.06700000000001</v>
      </c>
      <c r="AC15">
        <v>190.19299999999998</v>
      </c>
      <c r="AD15" s="8">
        <f t="shared" si="4"/>
        <v>69.612966158220573</v>
      </c>
      <c r="AE15" s="8">
        <f t="shared" si="5"/>
        <v>118.91905837156314</v>
      </c>
      <c r="AF15" s="8">
        <f t="shared" si="6"/>
        <v>69.00958702583992</v>
      </c>
      <c r="AG15" s="8">
        <f t="shared" si="7"/>
        <v>32.027677149001278</v>
      </c>
      <c r="AH15" s="2">
        <f>100</f>
        <v>100</v>
      </c>
      <c r="AK15" s="10">
        <v>44958</v>
      </c>
      <c r="AT15" t="e">
        <f t="shared" si="8"/>
        <v>#DIV/0!</v>
      </c>
      <c r="AU15" t="e">
        <f t="shared" si="9"/>
        <v>#DIV/0!</v>
      </c>
      <c r="AV15" t="e">
        <f t="shared" si="10"/>
        <v>#DIV/0!</v>
      </c>
      <c r="AW15" t="e">
        <f t="shared" si="11"/>
        <v>#DIV/0!</v>
      </c>
      <c r="AX15" s="2">
        <v>0</v>
      </c>
      <c r="AY15" s="3" t="s">
        <v>78</v>
      </c>
    </row>
    <row r="16" spans="1:52" ht="14.25" customHeight="1" x14ac:dyDescent="0.2">
      <c r="A16" s="3" t="s">
        <v>6</v>
      </c>
      <c r="B16" s="3" t="s">
        <v>39</v>
      </c>
      <c r="C16">
        <v>7</v>
      </c>
      <c r="D16" s="5" t="s">
        <v>4</v>
      </c>
      <c r="E16" s="9">
        <v>44867</v>
      </c>
      <c r="F16">
        <v>77.204499999999996</v>
      </c>
      <c r="G16">
        <v>87.414999999999992</v>
      </c>
      <c r="H16">
        <v>69.313500000000005</v>
      </c>
      <c r="I16">
        <v>74.911500000000004</v>
      </c>
      <c r="J16">
        <v>154.32650000000001</v>
      </c>
      <c r="K16">
        <v>145.52799999999999</v>
      </c>
      <c r="L16">
        <v>139.11349999999999</v>
      </c>
      <c r="M16">
        <v>178.47499999999999</v>
      </c>
      <c r="N16" s="8">
        <f t="shared" si="0"/>
        <v>127.56815906535816</v>
      </c>
      <c r="O16" s="8">
        <f t="shared" si="1"/>
        <v>153.17206997966025</v>
      </c>
      <c r="P16" s="8">
        <f t="shared" si="2"/>
        <v>127.05411408669902</v>
      </c>
      <c r="Q16" s="8">
        <f t="shared" si="3"/>
        <v>107.03141896624179</v>
      </c>
      <c r="R16" s="2">
        <f>100</f>
        <v>100</v>
      </c>
      <c r="U16" s="9">
        <v>44908</v>
      </c>
      <c r="V16">
        <v>39.3705</v>
      </c>
      <c r="W16">
        <v>57.137500000000003</v>
      </c>
      <c r="X16">
        <v>35.32</v>
      </c>
      <c r="Y16">
        <v>25.643999999999998</v>
      </c>
      <c r="Z16">
        <v>137.827</v>
      </c>
      <c r="AA16">
        <v>125.458</v>
      </c>
      <c r="AB16">
        <v>119.73150000000001</v>
      </c>
      <c r="AC16">
        <v>168.50349999999997</v>
      </c>
      <c r="AD16" s="8">
        <f t="shared" si="4"/>
        <v>72.841152314132941</v>
      </c>
      <c r="AE16" s="8">
        <f t="shared" si="5"/>
        <v>116.13498142804764</v>
      </c>
      <c r="AF16" s="8">
        <f t="shared" si="6"/>
        <v>75.223312160960134</v>
      </c>
      <c r="AG16" s="8">
        <f t="shared" si="7"/>
        <v>38.807621206681169</v>
      </c>
      <c r="AH16" s="2">
        <f>100</f>
        <v>100</v>
      </c>
      <c r="AK16" s="10">
        <v>44958</v>
      </c>
      <c r="AL16">
        <v>27.093499999999999</v>
      </c>
      <c r="AM16">
        <v>21.1005</v>
      </c>
      <c r="AN16">
        <v>40.683</v>
      </c>
      <c r="AO16">
        <v>19.467500000000001</v>
      </c>
      <c r="AP16">
        <v>121.03149999999999</v>
      </c>
      <c r="AQ16">
        <v>52.921999999999997</v>
      </c>
      <c r="AR16">
        <v>134.982</v>
      </c>
      <c r="AS16">
        <v>175.3715</v>
      </c>
      <c r="AT16">
        <f t="shared" si="8"/>
        <v>57.083011447433108</v>
      </c>
      <c r="AU16">
        <f t="shared" si="9"/>
        <v>101.67090246022448</v>
      </c>
      <c r="AV16">
        <f t="shared" si="10"/>
        <v>76.855914121882918</v>
      </c>
      <c r="AW16">
        <f t="shared" si="11"/>
        <v>28.306837199887099</v>
      </c>
      <c r="AX16" s="2">
        <f>(90+85)/2</f>
        <v>87.5</v>
      </c>
    </row>
    <row r="17" spans="1:51" ht="14.25" customHeight="1" x14ac:dyDescent="0.2">
      <c r="A17" s="3" t="s">
        <v>6</v>
      </c>
      <c r="B17" s="3" t="s">
        <v>39</v>
      </c>
      <c r="C17">
        <v>8</v>
      </c>
      <c r="D17" s="5" t="s">
        <v>4</v>
      </c>
      <c r="E17" s="9">
        <v>44867</v>
      </c>
      <c r="F17">
        <v>62.537999999999997</v>
      </c>
      <c r="G17">
        <v>75.403999999999996</v>
      </c>
      <c r="H17">
        <v>55.070999999999998</v>
      </c>
      <c r="I17">
        <v>57.216000000000001</v>
      </c>
      <c r="J17">
        <v>163.19800000000001</v>
      </c>
      <c r="K17">
        <v>155.179</v>
      </c>
      <c r="L17">
        <v>148.679</v>
      </c>
      <c r="M17">
        <v>185.67099999999999</v>
      </c>
      <c r="N17" s="8">
        <f t="shared" si="0"/>
        <v>97.716822510079766</v>
      </c>
      <c r="O17" s="8">
        <f t="shared" si="1"/>
        <v>123.90864743296451</v>
      </c>
      <c r="P17" s="8">
        <f t="shared" si="2"/>
        <v>94.452511787138718</v>
      </c>
      <c r="Q17" s="8">
        <f t="shared" si="3"/>
        <v>78.58028448169074</v>
      </c>
      <c r="R17" s="2">
        <f>100</f>
        <v>100</v>
      </c>
      <c r="T17" s="3" t="s">
        <v>7</v>
      </c>
      <c r="U17" s="9">
        <v>44908</v>
      </c>
      <c r="V17">
        <v>33.274500000000003</v>
      </c>
      <c r="W17">
        <v>45.451000000000001</v>
      </c>
      <c r="X17">
        <v>26.9085</v>
      </c>
      <c r="Y17">
        <v>27.509999999999998</v>
      </c>
      <c r="Z17">
        <v>125.377</v>
      </c>
      <c r="AA17">
        <v>110.31950000000001</v>
      </c>
      <c r="AB17">
        <v>104.9965</v>
      </c>
      <c r="AC17">
        <v>160.95350000000002</v>
      </c>
      <c r="AD17" s="8">
        <f t="shared" si="4"/>
        <v>67.675869577354717</v>
      </c>
      <c r="AE17" s="8">
        <f t="shared" si="5"/>
        <v>105.05853452925366</v>
      </c>
      <c r="AF17" s="8">
        <f t="shared" si="6"/>
        <v>65.351392665469803</v>
      </c>
      <c r="AG17" s="8">
        <f t="shared" si="7"/>
        <v>43.584327150388148</v>
      </c>
      <c r="AH17" s="2">
        <f>(95+95)/2</f>
        <v>95</v>
      </c>
      <c r="AK17" s="10">
        <v>44958</v>
      </c>
      <c r="AL17">
        <v>34.013500000000001</v>
      </c>
      <c r="AM17">
        <v>30.1495</v>
      </c>
      <c r="AN17">
        <v>49.825500000000005</v>
      </c>
      <c r="AO17">
        <v>22.055</v>
      </c>
      <c r="AP17">
        <v>169.249</v>
      </c>
      <c r="AQ17">
        <v>113.759</v>
      </c>
      <c r="AR17">
        <v>188.3955</v>
      </c>
      <c r="AS17">
        <v>205.61599999999999</v>
      </c>
      <c r="AT17">
        <f t="shared" si="8"/>
        <v>51.246639566555785</v>
      </c>
      <c r="AU17">
        <f t="shared" si="9"/>
        <v>67.582542919681075</v>
      </c>
      <c r="AV17">
        <f t="shared" si="10"/>
        <v>67.440583771905381</v>
      </c>
      <c r="AW17">
        <f t="shared" si="11"/>
        <v>27.352078632013072</v>
      </c>
      <c r="AX17" s="2">
        <f>(95+80)/2</f>
        <v>87.5</v>
      </c>
    </row>
    <row r="18" spans="1:51" ht="14.25" customHeight="1" x14ac:dyDescent="0.2">
      <c r="A18" s="3" t="s">
        <v>6</v>
      </c>
      <c r="B18" s="3" t="s">
        <v>40</v>
      </c>
      <c r="C18">
        <v>1</v>
      </c>
      <c r="D18" s="5" t="s">
        <v>4</v>
      </c>
      <c r="E18" s="9">
        <v>44867</v>
      </c>
      <c r="F18">
        <v>60.651499999999999</v>
      </c>
      <c r="G18">
        <v>71.259999999999991</v>
      </c>
      <c r="H18">
        <v>52.805499999999995</v>
      </c>
      <c r="I18">
        <v>57.914000000000001</v>
      </c>
      <c r="J18">
        <v>175.83100000000002</v>
      </c>
      <c r="K18">
        <v>167.86200000000002</v>
      </c>
      <c r="L18">
        <v>162.04450000000003</v>
      </c>
      <c r="M18">
        <v>197.64499999999998</v>
      </c>
      <c r="N18" s="8">
        <f t="shared" si="0"/>
        <v>87.96021463791935</v>
      </c>
      <c r="O18" s="8">
        <f t="shared" si="1"/>
        <v>108.25142080995101</v>
      </c>
      <c r="P18" s="8">
        <f t="shared" si="2"/>
        <v>83.096942506533679</v>
      </c>
      <c r="Q18" s="8">
        <f t="shared" si="3"/>
        <v>74.720180120923885</v>
      </c>
      <c r="R18" s="2">
        <f>100</f>
        <v>100</v>
      </c>
      <c r="U18" s="9">
        <v>44908</v>
      </c>
      <c r="V18">
        <v>35.534500000000001</v>
      </c>
      <c r="W18">
        <v>44.953000000000003</v>
      </c>
      <c r="X18">
        <v>29.5245</v>
      </c>
      <c r="Y18">
        <v>32.143999999999998</v>
      </c>
      <c r="Z18">
        <v>133.05349999999999</v>
      </c>
      <c r="AA18">
        <v>116.4045</v>
      </c>
      <c r="AB18">
        <v>111.818</v>
      </c>
      <c r="AC18">
        <v>170.95499999999998</v>
      </c>
      <c r="AD18" s="8">
        <f t="shared" si="4"/>
        <v>68.102661711266535</v>
      </c>
      <c r="AE18" s="8">
        <f t="shared" si="5"/>
        <v>98.47570325889464</v>
      </c>
      <c r="AF18" s="8">
        <f t="shared" si="6"/>
        <v>67.330371675401096</v>
      </c>
      <c r="AG18" s="8">
        <f t="shared" si="7"/>
        <v>47.946652627884532</v>
      </c>
      <c r="AH18" s="2">
        <f>100</f>
        <v>100</v>
      </c>
      <c r="AK18" s="10">
        <v>44958</v>
      </c>
      <c r="AL18">
        <v>49.210500000000003</v>
      </c>
      <c r="AM18">
        <v>36.1295</v>
      </c>
      <c r="AN18">
        <v>66.251000000000005</v>
      </c>
      <c r="AO18">
        <v>45.254000000000005</v>
      </c>
      <c r="AP18">
        <v>171.94049999999999</v>
      </c>
      <c r="AQ18">
        <v>116.41799999999999</v>
      </c>
      <c r="AR18">
        <v>191.91749999999999</v>
      </c>
      <c r="AS18">
        <v>207.41300000000001</v>
      </c>
      <c r="AT18">
        <f t="shared" si="8"/>
        <v>72.982674239053637</v>
      </c>
      <c r="AU18">
        <f t="shared" si="9"/>
        <v>79.137440086584547</v>
      </c>
      <c r="AV18">
        <f t="shared" si="10"/>
        <v>88.027433662902041</v>
      </c>
      <c r="AW18">
        <f t="shared" si="11"/>
        <v>55.636676582470727</v>
      </c>
      <c r="AX18" s="2">
        <f>(75+75)/2</f>
        <v>75</v>
      </c>
    </row>
    <row r="19" spans="1:51" ht="14.25" customHeight="1" x14ac:dyDescent="0.2">
      <c r="A19" s="3" t="s">
        <v>6</v>
      </c>
      <c r="B19" s="3" t="s">
        <v>40</v>
      </c>
      <c r="C19">
        <v>2</v>
      </c>
      <c r="D19" s="5" t="s">
        <v>4</v>
      </c>
      <c r="E19" s="9">
        <v>44867</v>
      </c>
      <c r="F19">
        <v>43.797499999999999</v>
      </c>
      <c r="G19">
        <v>53.258499999999998</v>
      </c>
      <c r="H19">
        <v>37.608999999999995</v>
      </c>
      <c r="I19">
        <v>40.536999999999999</v>
      </c>
      <c r="J19">
        <v>118.6735</v>
      </c>
      <c r="K19">
        <v>109.8145</v>
      </c>
      <c r="L19">
        <v>102.967</v>
      </c>
      <c r="M19">
        <v>143.429</v>
      </c>
      <c r="N19" s="8">
        <f t="shared" si="0"/>
        <v>94.109995070508575</v>
      </c>
      <c r="O19" s="8">
        <f t="shared" si="1"/>
        <v>123.67144138524512</v>
      </c>
      <c r="P19" s="8">
        <f t="shared" si="2"/>
        <v>93.139501005176399</v>
      </c>
      <c r="Q19" s="8">
        <f t="shared" si="3"/>
        <v>72.070048595472315</v>
      </c>
      <c r="R19" s="2">
        <f>100</f>
        <v>100</v>
      </c>
      <c r="U19" s="9">
        <v>44908</v>
      </c>
      <c r="V19">
        <v>51.634</v>
      </c>
      <c r="W19">
        <v>65.863</v>
      </c>
      <c r="X19">
        <v>45.4405</v>
      </c>
      <c r="Y19">
        <v>43.603999999999999</v>
      </c>
      <c r="Z19">
        <v>132.035</v>
      </c>
      <c r="AA19">
        <v>113.8635</v>
      </c>
      <c r="AB19">
        <v>109.15350000000001</v>
      </c>
      <c r="AC19">
        <v>172.9205</v>
      </c>
      <c r="AD19" s="8">
        <f t="shared" si="4"/>
        <v>99.721058810163981</v>
      </c>
      <c r="AE19" s="8">
        <f t="shared" si="5"/>
        <v>147.50174551107244</v>
      </c>
      <c r="AF19" s="8">
        <f t="shared" si="6"/>
        <v>106.15626159490991</v>
      </c>
      <c r="AG19" s="8">
        <f t="shared" si="7"/>
        <v>64.301340789553578</v>
      </c>
      <c r="AH19" s="2">
        <f>100</f>
        <v>100</v>
      </c>
      <c r="AK19" s="10">
        <v>44958</v>
      </c>
      <c r="AT19" t="e">
        <f t="shared" si="8"/>
        <v>#DIV/0!</v>
      </c>
      <c r="AU19" t="e">
        <f t="shared" si="9"/>
        <v>#DIV/0!</v>
      </c>
      <c r="AV19" t="e">
        <f t="shared" si="10"/>
        <v>#DIV/0!</v>
      </c>
      <c r="AW19" t="e">
        <f t="shared" si="11"/>
        <v>#DIV/0!</v>
      </c>
      <c r="AX19" s="2">
        <v>0</v>
      </c>
      <c r="AY19" s="3" t="s">
        <v>78</v>
      </c>
    </row>
    <row r="20" spans="1:51" ht="14.25" customHeight="1" x14ac:dyDescent="0.2">
      <c r="A20" s="3" t="s">
        <v>6</v>
      </c>
      <c r="B20" s="3" t="s">
        <v>40</v>
      </c>
      <c r="C20">
        <v>3</v>
      </c>
      <c r="D20" s="5" t="s">
        <v>4</v>
      </c>
      <c r="E20" s="9">
        <v>44867</v>
      </c>
      <c r="F20">
        <v>65.679500000000004</v>
      </c>
      <c r="G20">
        <v>79.304500000000004</v>
      </c>
      <c r="H20">
        <v>58.341999999999999</v>
      </c>
      <c r="I20">
        <v>59.429000000000002</v>
      </c>
      <c r="J20">
        <v>171.31</v>
      </c>
      <c r="K20">
        <v>163.46100000000001</v>
      </c>
      <c r="L20">
        <v>157.54149999999998</v>
      </c>
      <c r="M20">
        <v>192.90800000000002</v>
      </c>
      <c r="N20" s="8">
        <f t="shared" si="0"/>
        <v>97.765877648707018</v>
      </c>
      <c r="O20" s="8">
        <f t="shared" si="1"/>
        <v>123.71542753317306</v>
      </c>
      <c r="P20" s="8">
        <f t="shared" si="2"/>
        <v>94.433593688012365</v>
      </c>
      <c r="Q20" s="8">
        <f t="shared" si="3"/>
        <v>78.557628506853007</v>
      </c>
      <c r="R20" s="2">
        <f>100</f>
        <v>100</v>
      </c>
      <c r="U20" s="9">
        <v>44908</v>
      </c>
      <c r="V20">
        <v>36.249000000000002</v>
      </c>
      <c r="W20">
        <v>48.362499999999997</v>
      </c>
      <c r="X20">
        <v>29.6755</v>
      </c>
      <c r="Y20">
        <v>30.701999999999998</v>
      </c>
      <c r="Z20">
        <v>131.66849999999999</v>
      </c>
      <c r="AA20">
        <v>113.3475</v>
      </c>
      <c r="AB20">
        <v>109.48099999999999</v>
      </c>
      <c r="AC20">
        <v>171.892</v>
      </c>
      <c r="AD20" s="8">
        <f t="shared" si="4"/>
        <v>70.20278198657995</v>
      </c>
      <c r="AE20" s="8">
        <f t="shared" si="5"/>
        <v>108.80202474690664</v>
      </c>
      <c r="AF20" s="8">
        <f t="shared" si="6"/>
        <v>69.119322074149849</v>
      </c>
      <c r="AG20" s="8">
        <f t="shared" si="7"/>
        <v>45.546098713145462</v>
      </c>
      <c r="AH20" s="2">
        <f>100</f>
        <v>100</v>
      </c>
      <c r="AK20" s="10">
        <v>44958</v>
      </c>
      <c r="AL20">
        <v>51.515500000000003</v>
      </c>
      <c r="AM20">
        <v>47.221000000000004</v>
      </c>
      <c r="AN20">
        <v>69.608000000000004</v>
      </c>
      <c r="AO20">
        <v>37.733999999999995</v>
      </c>
      <c r="AP20">
        <v>187.82499999999999</v>
      </c>
      <c r="AQ20">
        <v>129.251</v>
      </c>
      <c r="AR20">
        <v>205.3955</v>
      </c>
      <c r="AS20">
        <v>228.815</v>
      </c>
      <c r="AT20">
        <f t="shared" si="8"/>
        <v>69.939850925063226</v>
      </c>
      <c r="AU20">
        <f t="shared" si="9"/>
        <v>93.162567407602268</v>
      </c>
      <c r="AV20">
        <f t="shared" si="10"/>
        <v>86.418835855702781</v>
      </c>
      <c r="AW20">
        <f t="shared" si="11"/>
        <v>42.052181893669555</v>
      </c>
      <c r="AX20" s="2">
        <f>(90+90)/2</f>
        <v>90</v>
      </c>
    </row>
    <row r="21" spans="1:51" ht="14.25" customHeight="1" x14ac:dyDescent="0.2">
      <c r="A21" s="3" t="s">
        <v>6</v>
      </c>
      <c r="B21" s="3" t="s">
        <v>40</v>
      </c>
      <c r="C21">
        <v>4</v>
      </c>
      <c r="D21" s="5" t="s">
        <v>4</v>
      </c>
      <c r="E21" s="9">
        <v>44867</v>
      </c>
      <c r="F21">
        <v>86.150499999999994</v>
      </c>
      <c r="G21">
        <v>100.3685</v>
      </c>
      <c r="H21">
        <v>78.533000000000001</v>
      </c>
      <c r="I21">
        <v>79.506500000000003</v>
      </c>
      <c r="J21">
        <v>181.93450000000001</v>
      </c>
      <c r="K21">
        <v>174.70249999999999</v>
      </c>
      <c r="L21">
        <v>169.55500000000001</v>
      </c>
      <c r="M21">
        <v>201.54599999999999</v>
      </c>
      <c r="N21" s="8">
        <f t="shared" si="0"/>
        <v>120.74882718780658</v>
      </c>
      <c r="O21" s="8">
        <f t="shared" si="1"/>
        <v>146.50029335584782</v>
      </c>
      <c r="P21" s="8">
        <f t="shared" si="2"/>
        <v>118.10866680428178</v>
      </c>
      <c r="Q21" s="8">
        <f t="shared" si="3"/>
        <v>100.59320204816768</v>
      </c>
      <c r="R21" s="2">
        <f>100</f>
        <v>100</v>
      </c>
      <c r="U21" s="9">
        <v>44908</v>
      </c>
      <c r="V21">
        <v>39.736000000000004</v>
      </c>
      <c r="W21">
        <v>50.194500000000005</v>
      </c>
      <c r="X21">
        <v>33.0565</v>
      </c>
      <c r="Y21">
        <v>35.933499999999995</v>
      </c>
      <c r="Z21">
        <v>135.84699999999998</v>
      </c>
      <c r="AA21">
        <v>117.2685</v>
      </c>
      <c r="AB21">
        <v>113.82050000000001</v>
      </c>
      <c r="AC21">
        <v>176.26049999999998</v>
      </c>
      <c r="AD21" s="8">
        <f t="shared" si="4"/>
        <v>74.588912526592424</v>
      </c>
      <c r="AE21" s="8">
        <f t="shared" si="5"/>
        <v>109.14778904820989</v>
      </c>
      <c r="AF21" s="8">
        <f t="shared" si="6"/>
        <v>74.05878115102287</v>
      </c>
      <c r="AG21" s="8">
        <f t="shared" si="7"/>
        <v>51.985796590841396</v>
      </c>
      <c r="AH21" s="2">
        <f>100</f>
        <v>100</v>
      </c>
      <c r="AK21" s="10">
        <v>44958</v>
      </c>
      <c r="AT21" t="e">
        <f t="shared" si="8"/>
        <v>#DIV/0!</v>
      </c>
      <c r="AU21" t="e">
        <f t="shared" si="9"/>
        <v>#DIV/0!</v>
      </c>
      <c r="AV21" t="e">
        <f t="shared" si="10"/>
        <v>#DIV/0!</v>
      </c>
      <c r="AW21" t="e">
        <f t="shared" si="11"/>
        <v>#DIV/0!</v>
      </c>
      <c r="AX21" s="2">
        <v>0</v>
      </c>
      <c r="AY21" s="3" t="s">
        <v>78</v>
      </c>
    </row>
    <row r="22" spans="1:51" ht="14.25" customHeight="1" x14ac:dyDescent="0.2">
      <c r="A22" s="3" t="s">
        <v>6</v>
      </c>
      <c r="B22" s="3" t="s">
        <v>40</v>
      </c>
      <c r="C22">
        <v>5</v>
      </c>
      <c r="D22" s="5" t="s">
        <v>4</v>
      </c>
      <c r="E22" s="9">
        <v>44867</v>
      </c>
      <c r="F22">
        <v>75.715499999999992</v>
      </c>
      <c r="G22">
        <v>91.549000000000007</v>
      </c>
      <c r="H22">
        <v>69.009</v>
      </c>
      <c r="I22">
        <v>66.638500000000008</v>
      </c>
      <c r="J22">
        <v>159.4015</v>
      </c>
      <c r="K22">
        <v>150.51300000000001</v>
      </c>
      <c r="L22">
        <v>144.69</v>
      </c>
      <c r="M22">
        <v>182.86700000000002</v>
      </c>
      <c r="N22" s="8">
        <f t="shared" si="0"/>
        <v>121.12466005652392</v>
      </c>
      <c r="O22" s="8">
        <f t="shared" si="1"/>
        <v>155.1028482589544</v>
      </c>
      <c r="P22" s="8">
        <f t="shared" si="2"/>
        <v>121.62067178104914</v>
      </c>
      <c r="Q22" s="8">
        <f t="shared" si="3"/>
        <v>92.924461493872599</v>
      </c>
      <c r="R22" s="2">
        <f>100</f>
        <v>100</v>
      </c>
      <c r="U22" s="9">
        <v>44908</v>
      </c>
      <c r="V22">
        <v>61.2605</v>
      </c>
      <c r="W22">
        <v>76.324999999999989</v>
      </c>
      <c r="X22">
        <v>55.133499999999998</v>
      </c>
      <c r="Y22">
        <v>52.328000000000003</v>
      </c>
      <c r="Z22">
        <v>140.982</v>
      </c>
      <c r="AA22">
        <v>121.3955</v>
      </c>
      <c r="AB22">
        <v>117.628</v>
      </c>
      <c r="AC22">
        <v>183.80700000000002</v>
      </c>
      <c r="AD22" s="8">
        <f t="shared" si="4"/>
        <v>110.80441120142997</v>
      </c>
      <c r="AE22" s="8">
        <f t="shared" si="5"/>
        <v>160.3261653026677</v>
      </c>
      <c r="AF22" s="8">
        <f t="shared" si="6"/>
        <v>119.52122368823748</v>
      </c>
      <c r="AG22" s="8">
        <f t="shared" si="7"/>
        <v>72.595929425973978</v>
      </c>
      <c r="AH22" s="2">
        <f>100</f>
        <v>100</v>
      </c>
      <c r="AK22" s="10">
        <v>44958</v>
      </c>
      <c r="AT22" t="e">
        <f t="shared" si="8"/>
        <v>#DIV/0!</v>
      </c>
      <c r="AU22" t="e">
        <f t="shared" si="9"/>
        <v>#DIV/0!</v>
      </c>
      <c r="AV22" t="e">
        <f t="shared" si="10"/>
        <v>#DIV/0!</v>
      </c>
      <c r="AW22" t="e">
        <f t="shared" si="11"/>
        <v>#DIV/0!</v>
      </c>
      <c r="AX22" s="2">
        <v>0</v>
      </c>
      <c r="AY22" s="3" t="s">
        <v>78</v>
      </c>
    </row>
    <row r="23" spans="1:51" ht="14.25" customHeight="1" x14ac:dyDescent="0.2">
      <c r="A23" s="3" t="s">
        <v>6</v>
      </c>
      <c r="B23" s="3" t="s">
        <v>40</v>
      </c>
      <c r="C23">
        <v>6</v>
      </c>
      <c r="D23" s="5" t="s">
        <v>4</v>
      </c>
      <c r="E23" s="9">
        <v>44867</v>
      </c>
      <c r="F23">
        <v>78.320000000000007</v>
      </c>
      <c r="G23">
        <v>85.606999999999999</v>
      </c>
      <c r="H23">
        <v>70.865499999999997</v>
      </c>
      <c r="I23">
        <v>78.489999999999995</v>
      </c>
      <c r="J23">
        <v>174.28899999999999</v>
      </c>
      <c r="K23">
        <v>166.179</v>
      </c>
      <c r="L23">
        <v>160.53750000000002</v>
      </c>
      <c r="M23">
        <v>196.1765</v>
      </c>
      <c r="N23" s="8">
        <f t="shared" si="0"/>
        <v>114.58898725679764</v>
      </c>
      <c r="O23" s="8">
        <f t="shared" si="1"/>
        <v>131.36307836730271</v>
      </c>
      <c r="P23" s="8">
        <f t="shared" si="2"/>
        <v>112.5637467881336</v>
      </c>
      <c r="Q23" s="8">
        <f t="shared" si="3"/>
        <v>102.0252170876736</v>
      </c>
      <c r="R23" s="2">
        <f>100</f>
        <v>100</v>
      </c>
      <c r="U23" s="9">
        <v>44908</v>
      </c>
      <c r="V23">
        <v>39.289500000000004</v>
      </c>
      <c r="W23">
        <v>48.505499999999998</v>
      </c>
      <c r="X23">
        <v>32.320999999999998</v>
      </c>
      <c r="Y23">
        <v>36.994</v>
      </c>
      <c r="Z23">
        <v>138.67950000000002</v>
      </c>
      <c r="AA23">
        <v>118.88849999999999</v>
      </c>
      <c r="AB23">
        <v>115.11750000000001</v>
      </c>
      <c r="AC23">
        <v>182.05799999999999</v>
      </c>
      <c r="AD23" s="8">
        <f t="shared" si="4"/>
        <v>72.244437714298073</v>
      </c>
      <c r="AE23" s="8">
        <f t="shared" si="5"/>
        <v>104.03783797423637</v>
      </c>
      <c r="AF23" s="8">
        <f t="shared" si="6"/>
        <v>71.595152778682646</v>
      </c>
      <c r="AG23" s="8">
        <f t="shared" si="7"/>
        <v>51.815740038888705</v>
      </c>
      <c r="AH23" s="2">
        <f>100</f>
        <v>100</v>
      </c>
      <c r="AK23" s="10">
        <v>44958</v>
      </c>
      <c r="AT23" t="e">
        <f t="shared" si="8"/>
        <v>#DIV/0!</v>
      </c>
      <c r="AU23" t="e">
        <f t="shared" si="9"/>
        <v>#DIV/0!</v>
      </c>
      <c r="AV23" t="e">
        <f t="shared" si="10"/>
        <v>#DIV/0!</v>
      </c>
      <c r="AW23" t="e">
        <f t="shared" si="11"/>
        <v>#DIV/0!</v>
      </c>
      <c r="AX23" s="2">
        <v>0</v>
      </c>
      <c r="AY23" s="3" t="s">
        <v>78</v>
      </c>
    </row>
    <row r="24" spans="1:51" ht="14.25" customHeight="1" x14ac:dyDescent="0.2">
      <c r="A24" s="3" t="s">
        <v>6</v>
      </c>
      <c r="B24" s="3" t="s">
        <v>40</v>
      </c>
      <c r="C24">
        <v>7</v>
      </c>
      <c r="D24" s="5" t="s">
        <v>4</v>
      </c>
      <c r="E24" s="9">
        <v>44867</v>
      </c>
      <c r="F24">
        <v>96.845499999999987</v>
      </c>
      <c r="G24">
        <v>114.247</v>
      </c>
      <c r="H24">
        <v>88.913499999999999</v>
      </c>
      <c r="I24">
        <v>87.4315</v>
      </c>
      <c r="J24">
        <v>179.26400000000001</v>
      </c>
      <c r="K24">
        <v>171.46549999999999</v>
      </c>
      <c r="L24">
        <v>165.77600000000001</v>
      </c>
      <c r="M24">
        <v>200.542</v>
      </c>
      <c r="N24" s="8">
        <f t="shared" si="0"/>
        <v>137.7610814218136</v>
      </c>
      <c r="O24" s="8">
        <f t="shared" si="1"/>
        <v>169.9058119563411</v>
      </c>
      <c r="P24" s="8">
        <f t="shared" si="2"/>
        <v>136.76854611041404</v>
      </c>
      <c r="Q24" s="8">
        <f t="shared" si="3"/>
        <v>111.17388128172652</v>
      </c>
      <c r="R24" s="2">
        <f>100</f>
        <v>100</v>
      </c>
      <c r="U24" s="9">
        <v>44908</v>
      </c>
      <c r="V24">
        <v>53.021000000000001</v>
      </c>
      <c r="W24">
        <v>69.241</v>
      </c>
      <c r="X24">
        <v>47.025999999999996</v>
      </c>
      <c r="Y24">
        <v>42.792000000000002</v>
      </c>
      <c r="Z24">
        <v>137.27800000000002</v>
      </c>
      <c r="AA24">
        <v>117.5595</v>
      </c>
      <c r="AB24">
        <v>113.754</v>
      </c>
      <c r="AC24">
        <v>180.49799999999999</v>
      </c>
      <c r="AD24" s="8">
        <f t="shared" si="4"/>
        <v>98.488869301708931</v>
      </c>
      <c r="AE24" s="8">
        <f t="shared" si="5"/>
        <v>150.19164763375142</v>
      </c>
      <c r="AF24" s="8">
        <f t="shared" si="6"/>
        <v>105.41721609789545</v>
      </c>
      <c r="AG24" s="8">
        <f t="shared" si="7"/>
        <v>60.454741880796469</v>
      </c>
      <c r="AH24" s="2">
        <f>100</f>
        <v>100</v>
      </c>
      <c r="AK24" s="10">
        <v>44958</v>
      </c>
      <c r="AT24" t="e">
        <f t="shared" si="8"/>
        <v>#DIV/0!</v>
      </c>
      <c r="AU24" t="e">
        <f t="shared" si="9"/>
        <v>#DIV/0!</v>
      </c>
      <c r="AV24" t="e">
        <f t="shared" si="10"/>
        <v>#DIV/0!</v>
      </c>
      <c r="AW24" t="e">
        <f t="shared" si="11"/>
        <v>#DIV/0!</v>
      </c>
      <c r="AX24" s="2">
        <v>0</v>
      </c>
      <c r="AY24" s="3" t="s">
        <v>78</v>
      </c>
    </row>
    <row r="25" spans="1:51" ht="14.25" customHeight="1" x14ac:dyDescent="0.2">
      <c r="A25" s="3" t="s">
        <v>6</v>
      </c>
      <c r="B25" s="3" t="s">
        <v>40</v>
      </c>
      <c r="C25">
        <v>8</v>
      </c>
      <c r="D25" s="5" t="s">
        <v>4</v>
      </c>
      <c r="E25" s="9">
        <v>44867</v>
      </c>
      <c r="F25">
        <v>80.541499999999999</v>
      </c>
      <c r="G25">
        <v>92.3155</v>
      </c>
      <c r="H25">
        <v>73.143000000000001</v>
      </c>
      <c r="I25">
        <v>76.218000000000004</v>
      </c>
      <c r="J25">
        <v>176.08949999999999</v>
      </c>
      <c r="K25">
        <v>168.32999999999998</v>
      </c>
      <c r="L25">
        <v>162.31549999999999</v>
      </c>
      <c r="M25">
        <v>197.7355</v>
      </c>
      <c r="N25" s="8">
        <f t="shared" si="0"/>
        <v>116.63433935583895</v>
      </c>
      <c r="O25" s="8">
        <f t="shared" si="1"/>
        <v>139.84704152557478</v>
      </c>
      <c r="P25" s="8">
        <f t="shared" si="2"/>
        <v>114.90871173732639</v>
      </c>
      <c r="Q25" s="8">
        <f t="shared" si="3"/>
        <v>98.29084812792847</v>
      </c>
      <c r="R25" s="2">
        <f>100</f>
        <v>100</v>
      </c>
      <c r="U25" s="9">
        <v>44908</v>
      </c>
      <c r="V25">
        <v>43.626000000000005</v>
      </c>
      <c r="W25">
        <v>55.281000000000006</v>
      </c>
      <c r="X25">
        <v>36.603999999999999</v>
      </c>
      <c r="Y25">
        <v>38.977000000000004</v>
      </c>
      <c r="Z25">
        <v>139.3535</v>
      </c>
      <c r="AA25">
        <v>120.33449999999999</v>
      </c>
      <c r="AB25">
        <v>116.3745</v>
      </c>
      <c r="AC25">
        <v>181.27850000000001</v>
      </c>
      <c r="AD25" s="8">
        <f t="shared" si="4"/>
        <v>79.830287721514011</v>
      </c>
      <c r="AE25" s="8">
        <f t="shared" si="5"/>
        <v>117.14558169103626</v>
      </c>
      <c r="AF25" s="8">
        <f t="shared" si="6"/>
        <v>80.206746323292478</v>
      </c>
      <c r="AG25" s="8">
        <f t="shared" si="7"/>
        <v>54.827985668460407</v>
      </c>
      <c r="AH25" s="2">
        <f>100</f>
        <v>100</v>
      </c>
      <c r="AK25" s="10">
        <v>44958</v>
      </c>
      <c r="AT25" t="e">
        <f t="shared" si="8"/>
        <v>#DIV/0!</v>
      </c>
      <c r="AU25" t="e">
        <f t="shared" si="9"/>
        <v>#DIV/0!</v>
      </c>
      <c r="AV25" t="e">
        <f t="shared" si="10"/>
        <v>#DIV/0!</v>
      </c>
      <c r="AW25" t="e">
        <f t="shared" si="11"/>
        <v>#DIV/0!</v>
      </c>
      <c r="AX25" s="2">
        <v>0</v>
      </c>
      <c r="AY25" s="3" t="s">
        <v>78</v>
      </c>
    </row>
    <row r="26" spans="1:51" ht="14.25" customHeight="1" x14ac:dyDescent="0.2">
      <c r="A26" s="3" t="s">
        <v>6</v>
      </c>
      <c r="B26" s="3" t="s">
        <v>41</v>
      </c>
      <c r="C26">
        <v>1</v>
      </c>
      <c r="D26" s="5" t="s">
        <v>4</v>
      </c>
      <c r="E26" s="9">
        <v>44873</v>
      </c>
      <c r="F26" s="3">
        <v>47.182500000000005</v>
      </c>
      <c r="G26">
        <v>61.290999999999997</v>
      </c>
      <c r="H26">
        <v>47.161500000000004</v>
      </c>
      <c r="I26">
        <v>33.103999999999999</v>
      </c>
      <c r="J26">
        <v>130.85399999999998</v>
      </c>
      <c r="K26">
        <v>109.72200000000001</v>
      </c>
      <c r="L26">
        <v>124.151</v>
      </c>
      <c r="M26">
        <v>158.70749999999998</v>
      </c>
      <c r="N26" s="8">
        <f t="shared" si="0"/>
        <v>91.946272181209608</v>
      </c>
      <c r="O26" s="8">
        <f t="shared" si="1"/>
        <v>142.44367583529282</v>
      </c>
      <c r="P26" s="8">
        <f t="shared" si="2"/>
        <v>96.867383267150501</v>
      </c>
      <c r="Q26" s="8">
        <f t="shared" si="3"/>
        <v>53.189168753839617</v>
      </c>
      <c r="R26" s="2">
        <f>100</f>
        <v>100</v>
      </c>
      <c r="U26" s="9">
        <v>44903</v>
      </c>
      <c r="V26">
        <v>34.049499999999995</v>
      </c>
      <c r="W26">
        <v>18.206</v>
      </c>
      <c r="X26">
        <v>54.105499999999999</v>
      </c>
      <c r="Y26">
        <v>29.9055</v>
      </c>
      <c r="Z26">
        <v>101.16249999999999</v>
      </c>
      <c r="AA26">
        <v>42.072000000000003</v>
      </c>
      <c r="AB26">
        <v>123.9525</v>
      </c>
      <c r="AC26">
        <v>137.54700000000003</v>
      </c>
      <c r="AD26" s="8">
        <f t="shared" si="4"/>
        <v>85.82846904732483</v>
      </c>
      <c r="AE26" s="8">
        <f t="shared" si="5"/>
        <v>110.3472618368511</v>
      </c>
      <c r="AF26" s="8">
        <f t="shared" si="6"/>
        <v>111.3079808797725</v>
      </c>
      <c r="AG26" s="8">
        <f t="shared" si="7"/>
        <v>55.442157953281409</v>
      </c>
      <c r="AH26" s="2">
        <f>100</f>
        <v>100</v>
      </c>
      <c r="AK26" s="10">
        <v>44958</v>
      </c>
      <c r="AT26" t="e">
        <f t="shared" si="8"/>
        <v>#DIV/0!</v>
      </c>
      <c r="AU26" t="e">
        <f t="shared" si="9"/>
        <v>#DIV/0!</v>
      </c>
      <c r="AV26" t="e">
        <f t="shared" si="10"/>
        <v>#DIV/0!</v>
      </c>
      <c r="AW26" t="e">
        <f t="shared" si="11"/>
        <v>#DIV/0!</v>
      </c>
      <c r="AX26" s="2">
        <v>0</v>
      </c>
      <c r="AY26" s="3" t="s">
        <v>78</v>
      </c>
    </row>
    <row r="27" spans="1:51" ht="14.25" customHeight="1" x14ac:dyDescent="0.2">
      <c r="A27" s="3" t="s">
        <v>6</v>
      </c>
      <c r="B27" s="3" t="s">
        <v>41</v>
      </c>
      <c r="C27">
        <v>2</v>
      </c>
      <c r="D27" s="5" t="s">
        <v>4</v>
      </c>
      <c r="E27" s="9">
        <v>44873</v>
      </c>
      <c r="F27">
        <v>62.854500000000002</v>
      </c>
      <c r="G27">
        <v>85.194999999999993</v>
      </c>
      <c r="H27">
        <v>62.350499999999997</v>
      </c>
      <c r="I27">
        <v>41.020499999999998</v>
      </c>
      <c r="J27">
        <v>150.50700000000001</v>
      </c>
      <c r="K27">
        <v>131.292</v>
      </c>
      <c r="L27">
        <v>142.32249999999999</v>
      </c>
      <c r="M27">
        <v>177.89499999999998</v>
      </c>
      <c r="N27" s="8">
        <f t="shared" si="0"/>
        <v>106.49270465825509</v>
      </c>
      <c r="O27" s="8">
        <f t="shared" si="1"/>
        <v>165.46876428114433</v>
      </c>
      <c r="P27" s="8">
        <f t="shared" si="2"/>
        <v>111.71373113878691</v>
      </c>
      <c r="Q27" s="8">
        <f t="shared" si="3"/>
        <v>58.800008431940192</v>
      </c>
      <c r="R27" s="2">
        <f>100</f>
        <v>100</v>
      </c>
      <c r="U27" s="9">
        <v>44903</v>
      </c>
      <c r="V27">
        <v>33.892499999999998</v>
      </c>
      <c r="W27">
        <v>26.108499999999999</v>
      </c>
      <c r="X27">
        <v>54.348500000000001</v>
      </c>
      <c r="Y27">
        <v>21.236000000000001</v>
      </c>
      <c r="Z27">
        <v>119.43</v>
      </c>
      <c r="AA27">
        <v>57.716999999999999</v>
      </c>
      <c r="AB27">
        <v>142.786</v>
      </c>
      <c r="AC27">
        <v>157.75200000000001</v>
      </c>
      <c r="AD27" s="8">
        <f t="shared" si="4"/>
        <v>72.365297663903533</v>
      </c>
      <c r="AE27" s="8">
        <f t="shared" si="5"/>
        <v>115.35020011435105</v>
      </c>
      <c r="AF27" s="8">
        <f t="shared" si="6"/>
        <v>97.060408583474583</v>
      </c>
      <c r="AG27" s="8">
        <f t="shared" si="7"/>
        <v>34.327171763274002</v>
      </c>
      <c r="AH27" s="2">
        <f>100</f>
        <v>100</v>
      </c>
      <c r="AK27" s="10">
        <v>44958</v>
      </c>
      <c r="AT27" t="e">
        <f t="shared" si="8"/>
        <v>#DIV/0!</v>
      </c>
      <c r="AU27" t="e">
        <f t="shared" si="9"/>
        <v>#DIV/0!</v>
      </c>
      <c r="AV27" t="e">
        <f t="shared" si="10"/>
        <v>#DIV/0!</v>
      </c>
      <c r="AW27" t="e">
        <f t="shared" si="11"/>
        <v>#DIV/0!</v>
      </c>
      <c r="AX27" s="2">
        <v>0</v>
      </c>
      <c r="AY27" s="3" t="s">
        <v>78</v>
      </c>
    </row>
    <row r="28" spans="1:51" ht="14.25" customHeight="1" x14ac:dyDescent="0.2">
      <c r="A28" s="3" t="s">
        <v>6</v>
      </c>
      <c r="B28" s="3" t="s">
        <v>41</v>
      </c>
      <c r="C28">
        <v>3</v>
      </c>
      <c r="D28" s="5" t="s">
        <v>4</v>
      </c>
      <c r="E28" s="9">
        <v>44873</v>
      </c>
      <c r="F28">
        <v>57.881500000000003</v>
      </c>
      <c r="G28">
        <v>74.472999999999999</v>
      </c>
      <c r="H28">
        <v>58.661500000000004</v>
      </c>
      <c r="I28">
        <v>40.515500000000003</v>
      </c>
      <c r="J28">
        <v>152.42400000000001</v>
      </c>
      <c r="K28">
        <v>124.271</v>
      </c>
      <c r="L28">
        <v>143.62950000000001</v>
      </c>
      <c r="M28">
        <v>189.36150000000001</v>
      </c>
      <c r="N28" s="8">
        <f t="shared" si="0"/>
        <v>96.833717131160455</v>
      </c>
      <c r="O28" s="8">
        <f t="shared" si="1"/>
        <v>152.81614375035207</v>
      </c>
      <c r="P28" s="8">
        <f t="shared" si="2"/>
        <v>104.1477029440331</v>
      </c>
      <c r="Q28" s="8">
        <f t="shared" si="3"/>
        <v>54.559414136453292</v>
      </c>
      <c r="R28" s="2">
        <f>100</f>
        <v>100</v>
      </c>
      <c r="U28" s="9">
        <v>44903</v>
      </c>
      <c r="V28">
        <v>56.661000000000001</v>
      </c>
      <c r="W28">
        <v>45.869</v>
      </c>
      <c r="X28">
        <v>82.739000000000004</v>
      </c>
      <c r="Y28">
        <v>41.423000000000002</v>
      </c>
      <c r="Z28">
        <v>131.01299999999998</v>
      </c>
      <c r="AA28">
        <v>67.754500000000007</v>
      </c>
      <c r="AB28">
        <v>156.83999999999997</v>
      </c>
      <c r="AC28">
        <v>168.29750000000001</v>
      </c>
      <c r="AD28" s="8">
        <f t="shared" si="4"/>
        <v>110.28336882599439</v>
      </c>
      <c r="AE28" s="8">
        <f t="shared" si="5"/>
        <v>172.63200230243007</v>
      </c>
      <c r="AF28" s="8">
        <f t="shared" si="6"/>
        <v>134.52209257842389</v>
      </c>
      <c r="AG28" s="8">
        <f t="shared" si="7"/>
        <v>62.76305352129414</v>
      </c>
      <c r="AH28" s="7">
        <f>100</f>
        <v>100</v>
      </c>
      <c r="AK28" s="10">
        <v>44958</v>
      </c>
      <c r="AT28" t="e">
        <f t="shared" si="8"/>
        <v>#DIV/0!</v>
      </c>
      <c r="AU28" t="e">
        <f t="shared" si="9"/>
        <v>#DIV/0!</v>
      </c>
      <c r="AV28" t="e">
        <f t="shared" si="10"/>
        <v>#DIV/0!</v>
      </c>
      <c r="AW28" t="e">
        <f t="shared" si="11"/>
        <v>#DIV/0!</v>
      </c>
      <c r="AX28" s="2">
        <v>0</v>
      </c>
      <c r="AY28" s="3" t="s">
        <v>78</v>
      </c>
    </row>
    <row r="29" spans="1:51" ht="14.25" customHeight="1" x14ac:dyDescent="0.2">
      <c r="A29" s="3" t="s">
        <v>6</v>
      </c>
      <c r="B29" s="3" t="s">
        <v>41</v>
      </c>
      <c r="C29">
        <v>4</v>
      </c>
      <c r="D29" s="5" t="s">
        <v>4</v>
      </c>
      <c r="E29" s="9">
        <v>44873</v>
      </c>
      <c r="F29">
        <v>64.608000000000004</v>
      </c>
      <c r="G29">
        <v>76.466000000000008</v>
      </c>
      <c r="H29">
        <v>63.777999999999999</v>
      </c>
      <c r="I29">
        <v>53.572499999999998</v>
      </c>
      <c r="J29">
        <v>144.84649999999999</v>
      </c>
      <c r="K29">
        <v>124.72</v>
      </c>
      <c r="L29">
        <v>136.75450000000001</v>
      </c>
      <c r="M29">
        <v>173.15299999999999</v>
      </c>
      <c r="N29" s="8">
        <f t="shared" si="0"/>
        <v>113.74137448954585</v>
      </c>
      <c r="O29" s="8">
        <f t="shared" si="1"/>
        <v>156.34084348941633</v>
      </c>
      <c r="P29" s="8">
        <f t="shared" si="2"/>
        <v>118.92398421989769</v>
      </c>
      <c r="Q29" s="8">
        <f t="shared" si="3"/>
        <v>78.895471057388548</v>
      </c>
      <c r="R29" s="2">
        <f>100</f>
        <v>100</v>
      </c>
      <c r="U29" s="9">
        <v>44903</v>
      </c>
      <c r="V29">
        <v>28.441000000000003</v>
      </c>
      <c r="W29">
        <v>17.041</v>
      </c>
      <c r="X29">
        <v>49.012500000000003</v>
      </c>
      <c r="Y29">
        <v>19.2865</v>
      </c>
      <c r="Z29">
        <v>95.793499999999995</v>
      </c>
      <c r="AA29">
        <v>37.879000000000005</v>
      </c>
      <c r="AB29">
        <v>118.56100000000001</v>
      </c>
      <c r="AC29">
        <v>130.9255</v>
      </c>
      <c r="AD29" s="8">
        <f t="shared" si="4"/>
        <v>75.709260022861685</v>
      </c>
      <c r="AE29" s="8">
        <f t="shared" si="5"/>
        <v>114.71936957153039</v>
      </c>
      <c r="AF29" s="8">
        <f t="shared" si="6"/>
        <v>105.4156721012812</v>
      </c>
      <c r="AG29" s="8">
        <f t="shared" si="7"/>
        <v>37.563786275400894</v>
      </c>
      <c r="AH29" s="7">
        <f>100</f>
        <v>100</v>
      </c>
      <c r="AK29" s="10">
        <v>44958</v>
      </c>
      <c r="AL29">
        <v>31.256499999999999</v>
      </c>
      <c r="AM29">
        <v>24.830500000000001</v>
      </c>
      <c r="AN29">
        <v>46.191000000000003</v>
      </c>
      <c r="AO29">
        <v>22.728000000000002</v>
      </c>
      <c r="AP29">
        <v>160.71350000000001</v>
      </c>
      <c r="AQ29">
        <v>101.1635</v>
      </c>
      <c r="AR29">
        <v>181.26499999999999</v>
      </c>
      <c r="AS29">
        <v>199.80700000000002</v>
      </c>
      <c r="AT29">
        <f t="shared" si="8"/>
        <v>49.593889125680164</v>
      </c>
      <c r="AU29">
        <f t="shared" si="9"/>
        <v>62.589545636519105</v>
      </c>
      <c r="AV29">
        <f t="shared" si="10"/>
        <v>64.980580917441316</v>
      </c>
      <c r="AW29">
        <f t="shared" si="11"/>
        <v>29.006190974290192</v>
      </c>
      <c r="AX29" s="2">
        <f>100</f>
        <v>100</v>
      </c>
    </row>
    <row r="30" spans="1:51" ht="14.25" customHeight="1" x14ac:dyDescent="0.2">
      <c r="A30" s="3" t="s">
        <v>6</v>
      </c>
      <c r="B30" s="3" t="s">
        <v>41</v>
      </c>
      <c r="C30">
        <v>5</v>
      </c>
      <c r="D30" s="5" t="s">
        <v>4</v>
      </c>
      <c r="E30" s="9">
        <v>44873</v>
      </c>
      <c r="F30">
        <v>45.066500000000005</v>
      </c>
      <c r="G30">
        <v>59.605999999999995</v>
      </c>
      <c r="H30">
        <v>44.3645</v>
      </c>
      <c r="I30">
        <v>31.218000000000004</v>
      </c>
      <c r="J30">
        <v>120.648</v>
      </c>
      <c r="K30">
        <v>95.088999999999999</v>
      </c>
      <c r="L30">
        <v>111.76849999999999</v>
      </c>
      <c r="M30">
        <v>155.11649999999997</v>
      </c>
      <c r="N30" s="8">
        <f t="shared" si="0"/>
        <v>95.251951959419159</v>
      </c>
      <c r="O30" s="8">
        <f t="shared" si="1"/>
        <v>159.84530282156715</v>
      </c>
      <c r="P30" s="8">
        <f t="shared" si="2"/>
        <v>101.21767313688562</v>
      </c>
      <c r="Q30" s="8">
        <f t="shared" si="3"/>
        <v>51.320072332730575</v>
      </c>
      <c r="R30" s="2">
        <f>100</f>
        <v>100</v>
      </c>
      <c r="U30" s="9">
        <v>44903</v>
      </c>
      <c r="V30">
        <v>38.138500000000001</v>
      </c>
      <c r="W30">
        <v>30.206499999999998</v>
      </c>
      <c r="X30">
        <v>60.1905</v>
      </c>
      <c r="Y30">
        <v>24.079000000000001</v>
      </c>
      <c r="Z30">
        <v>121.03300000000002</v>
      </c>
      <c r="AA30">
        <v>61.816999999999993</v>
      </c>
      <c r="AB30">
        <v>145.78949999999998</v>
      </c>
      <c r="AC30">
        <v>155.50700000000001</v>
      </c>
      <c r="AD30" s="8">
        <f t="shared" si="4"/>
        <v>80.352610445085219</v>
      </c>
      <c r="AE30" s="8">
        <f t="shared" si="5"/>
        <v>124.60419463901516</v>
      </c>
      <c r="AF30" s="8">
        <f t="shared" si="6"/>
        <v>105.27903244060789</v>
      </c>
      <c r="AG30" s="8">
        <f t="shared" si="7"/>
        <v>39.484685576855057</v>
      </c>
      <c r="AH30" s="7">
        <f>100</f>
        <v>100</v>
      </c>
      <c r="AK30" s="10">
        <v>44958</v>
      </c>
      <c r="AT30" t="e">
        <f t="shared" si="8"/>
        <v>#DIV/0!</v>
      </c>
      <c r="AU30" t="e">
        <f t="shared" si="9"/>
        <v>#DIV/0!</v>
      </c>
      <c r="AV30" t="e">
        <f t="shared" si="10"/>
        <v>#DIV/0!</v>
      </c>
      <c r="AW30" t="e">
        <f t="shared" si="11"/>
        <v>#DIV/0!</v>
      </c>
      <c r="AX30" s="2">
        <v>0</v>
      </c>
      <c r="AY30" s="3" t="s">
        <v>78</v>
      </c>
    </row>
    <row r="31" spans="1:51" ht="14.25" customHeight="1" x14ac:dyDescent="0.2">
      <c r="A31" s="3" t="s">
        <v>6</v>
      </c>
      <c r="B31" s="3" t="s">
        <v>41</v>
      </c>
      <c r="C31">
        <v>6</v>
      </c>
      <c r="D31" s="5" t="s">
        <v>4</v>
      </c>
      <c r="E31" s="9">
        <v>44873</v>
      </c>
      <c r="F31">
        <f>(F29+F30)/2</f>
        <v>54.837250000000004</v>
      </c>
      <c r="G31">
        <f t="shared" ref="G31:M31" si="13">(G29+G30)/2</f>
        <v>68.036000000000001</v>
      </c>
      <c r="H31">
        <f t="shared" si="13"/>
        <v>54.071249999999999</v>
      </c>
      <c r="I31">
        <f t="shared" si="13"/>
        <v>42.395250000000004</v>
      </c>
      <c r="J31">
        <f t="shared" si="13"/>
        <v>132.74725000000001</v>
      </c>
      <c r="K31">
        <f t="shared" si="13"/>
        <v>109.9045</v>
      </c>
      <c r="L31">
        <f t="shared" si="13"/>
        <v>124.2615</v>
      </c>
      <c r="M31">
        <f t="shared" si="13"/>
        <v>164.13475</v>
      </c>
      <c r="N31" s="8">
        <f t="shared" si="0"/>
        <v>105.33927256496838</v>
      </c>
      <c r="O31" s="8">
        <f t="shared" si="1"/>
        <v>157.85686664331305</v>
      </c>
      <c r="P31" s="8">
        <f t="shared" si="2"/>
        <v>110.96090703878514</v>
      </c>
      <c r="Q31" s="8">
        <f t="shared" si="3"/>
        <v>65.865325593757575</v>
      </c>
      <c r="R31" s="2">
        <f>100</f>
        <v>100</v>
      </c>
      <c r="U31" s="9">
        <v>44903</v>
      </c>
      <c r="V31">
        <v>37.094499999999996</v>
      </c>
      <c r="W31">
        <v>33.914999999999999</v>
      </c>
      <c r="X31">
        <v>67.41</v>
      </c>
      <c r="Y31">
        <v>27.785499999999999</v>
      </c>
      <c r="Z31">
        <v>120.4425</v>
      </c>
      <c r="AA31">
        <v>62.978999999999999</v>
      </c>
      <c r="AB31">
        <v>145.3725</v>
      </c>
      <c r="AC31">
        <v>153.214</v>
      </c>
      <c r="AD31" s="8">
        <f t="shared" si="4"/>
        <v>78.536210224796051</v>
      </c>
      <c r="AE31" s="8">
        <f t="shared" si="5"/>
        <v>137.32077359119708</v>
      </c>
      <c r="AF31" s="8">
        <f t="shared" si="6"/>
        <v>118.24485373781148</v>
      </c>
      <c r="AG31" s="8">
        <f t="shared" si="7"/>
        <v>46.244484838200165</v>
      </c>
      <c r="AH31" s="7">
        <f>100</f>
        <v>100</v>
      </c>
      <c r="AK31" s="10">
        <v>44958</v>
      </c>
      <c r="AT31" t="e">
        <f t="shared" si="8"/>
        <v>#DIV/0!</v>
      </c>
      <c r="AU31" t="e">
        <f t="shared" si="9"/>
        <v>#DIV/0!</v>
      </c>
      <c r="AV31" t="e">
        <f t="shared" si="10"/>
        <v>#DIV/0!</v>
      </c>
      <c r="AW31" t="e">
        <f t="shared" si="11"/>
        <v>#DIV/0!</v>
      </c>
      <c r="AX31" s="2">
        <v>0</v>
      </c>
      <c r="AY31" s="3" t="s">
        <v>78</v>
      </c>
    </row>
    <row r="32" spans="1:51" ht="14.25" customHeight="1" x14ac:dyDescent="0.2">
      <c r="A32" s="3" t="s">
        <v>6</v>
      </c>
      <c r="B32" s="3" t="s">
        <v>41</v>
      </c>
      <c r="C32">
        <v>7</v>
      </c>
      <c r="D32" s="5" t="s">
        <v>4</v>
      </c>
      <c r="E32" s="9">
        <v>44873</v>
      </c>
      <c r="F32">
        <v>54.929499999999997</v>
      </c>
      <c r="G32">
        <v>69.272500000000008</v>
      </c>
      <c r="H32">
        <v>55.794499999999999</v>
      </c>
      <c r="I32">
        <v>39.717500000000001</v>
      </c>
      <c r="J32">
        <v>138.49549999999999</v>
      </c>
      <c r="K32">
        <v>113.01849999999999</v>
      </c>
      <c r="L32">
        <v>130.70099999999999</v>
      </c>
      <c r="M32">
        <v>171.75749999999999</v>
      </c>
      <c r="N32" s="8">
        <f t="shared" si="0"/>
        <v>101.13702250253618</v>
      </c>
      <c r="O32" s="8">
        <f t="shared" si="1"/>
        <v>156.29730973247746</v>
      </c>
      <c r="P32" s="8">
        <f t="shared" si="2"/>
        <v>108.85607225652443</v>
      </c>
      <c r="Q32" s="8">
        <f t="shared" si="3"/>
        <v>58.966639011396886</v>
      </c>
      <c r="R32" s="2">
        <f>(100+95)/2</f>
        <v>97.5</v>
      </c>
      <c r="U32" s="9">
        <v>44903</v>
      </c>
      <c r="V32">
        <v>34.292500000000004</v>
      </c>
      <c r="W32">
        <v>32.1325</v>
      </c>
      <c r="X32">
        <v>66.826999999999998</v>
      </c>
      <c r="Y32">
        <v>25.877000000000002</v>
      </c>
      <c r="Z32">
        <v>126.232</v>
      </c>
      <c r="AA32">
        <v>69.816000000000003</v>
      </c>
      <c r="AB32">
        <v>151.08350000000002</v>
      </c>
      <c r="AC32">
        <v>158.0205</v>
      </c>
      <c r="AD32" s="8">
        <f t="shared" si="4"/>
        <v>69.273936085937009</v>
      </c>
      <c r="AE32" s="8">
        <f t="shared" si="5"/>
        <v>117.36260312822274</v>
      </c>
      <c r="AF32" s="8">
        <f t="shared" si="6"/>
        <v>112.79117176925341</v>
      </c>
      <c r="AG32" s="8">
        <f t="shared" si="7"/>
        <v>41.758094677589305</v>
      </c>
      <c r="AH32" s="7">
        <f>100</f>
        <v>100</v>
      </c>
      <c r="AK32" s="10">
        <v>44958</v>
      </c>
      <c r="AL32">
        <v>60.387499999999996</v>
      </c>
      <c r="AM32">
        <v>53.814</v>
      </c>
      <c r="AN32">
        <v>82.617500000000007</v>
      </c>
      <c r="AO32">
        <v>44.7395</v>
      </c>
      <c r="AP32">
        <v>154.4795</v>
      </c>
      <c r="AQ32">
        <v>97.198999999999998</v>
      </c>
      <c r="AR32">
        <v>175.33249999999998</v>
      </c>
      <c r="AS32">
        <v>190.89999999999998</v>
      </c>
      <c r="AT32">
        <f t="shared" si="8"/>
        <v>99.681915723445499</v>
      </c>
      <c r="AU32">
        <f t="shared" si="9"/>
        <v>141.18015617444624</v>
      </c>
      <c r="AV32">
        <f t="shared" si="10"/>
        <v>120.15720131749677</v>
      </c>
      <c r="AW32">
        <f t="shared" si="11"/>
        <v>59.762035096909386</v>
      </c>
      <c r="AX32" s="2">
        <f>(75+5)/2</f>
        <v>40</v>
      </c>
    </row>
    <row r="33" spans="1:51" ht="14.25" customHeight="1" x14ac:dyDescent="0.2">
      <c r="A33" s="3" t="s">
        <v>6</v>
      </c>
      <c r="B33" s="3" t="s">
        <v>41</v>
      </c>
      <c r="C33">
        <v>8</v>
      </c>
      <c r="D33" s="5" t="s">
        <v>4</v>
      </c>
      <c r="E33" s="9">
        <v>44873</v>
      </c>
      <c r="F33">
        <v>73.896999999999991</v>
      </c>
      <c r="G33">
        <v>86.516500000000008</v>
      </c>
      <c r="H33">
        <v>76.087500000000006</v>
      </c>
      <c r="I33">
        <v>59.092500000000001</v>
      </c>
      <c r="J33">
        <v>143.16550000000001</v>
      </c>
      <c r="K33">
        <v>118.28999999999999</v>
      </c>
      <c r="L33">
        <v>136.80500000000001</v>
      </c>
      <c r="M33">
        <v>174.20150000000001</v>
      </c>
      <c r="N33" s="8">
        <f t="shared" si="0"/>
        <v>131.62203882918718</v>
      </c>
      <c r="O33" s="8">
        <f t="shared" si="1"/>
        <v>186.50526249048949</v>
      </c>
      <c r="P33" s="8">
        <f t="shared" si="2"/>
        <v>141.82458608968972</v>
      </c>
      <c r="Q33" s="8">
        <f t="shared" si="3"/>
        <v>86.500905560514681</v>
      </c>
      <c r="R33" s="2">
        <f>(90+95)/2</f>
        <v>92.5</v>
      </c>
      <c r="U33" s="9">
        <v>44903</v>
      </c>
      <c r="V33">
        <v>48.147500000000001</v>
      </c>
      <c r="W33">
        <v>41.2425</v>
      </c>
      <c r="X33">
        <v>70.177000000000007</v>
      </c>
      <c r="Y33">
        <v>33.023499999999999</v>
      </c>
      <c r="Z33">
        <v>117.93050000000001</v>
      </c>
      <c r="AA33">
        <v>66.709500000000006</v>
      </c>
      <c r="AB33">
        <v>138.61700000000002</v>
      </c>
      <c r="AC33">
        <v>148.4375</v>
      </c>
      <c r="AD33" s="8">
        <f t="shared" si="4"/>
        <v>104.10888192621925</v>
      </c>
      <c r="AE33" s="8">
        <f t="shared" si="5"/>
        <v>157.65127155802395</v>
      </c>
      <c r="AF33" s="8">
        <f t="shared" si="6"/>
        <v>129.0976936450796</v>
      </c>
      <c r="AG33" s="8">
        <f t="shared" si="7"/>
        <v>56.73089684210526</v>
      </c>
      <c r="AH33" s="7">
        <f>100</f>
        <v>100</v>
      </c>
      <c r="AK33" s="10">
        <v>44958</v>
      </c>
      <c r="AT33" t="e">
        <f t="shared" si="8"/>
        <v>#DIV/0!</v>
      </c>
      <c r="AU33" t="e">
        <f t="shared" si="9"/>
        <v>#DIV/0!</v>
      </c>
      <c r="AV33" t="e">
        <f t="shared" si="10"/>
        <v>#DIV/0!</v>
      </c>
      <c r="AW33" t="e">
        <f t="shared" si="11"/>
        <v>#DIV/0!</v>
      </c>
      <c r="AX33" s="2">
        <v>0</v>
      </c>
      <c r="AY33" s="3" t="s">
        <v>78</v>
      </c>
    </row>
    <row r="34" spans="1:51" ht="14.25" customHeight="1" x14ac:dyDescent="0.2">
      <c r="A34" s="3" t="s">
        <v>6</v>
      </c>
      <c r="B34" s="4" t="s">
        <v>42</v>
      </c>
      <c r="C34" s="6">
        <v>1</v>
      </c>
      <c r="D34" s="5" t="s">
        <v>4</v>
      </c>
      <c r="E34" s="9">
        <v>44867</v>
      </c>
      <c r="F34">
        <v>43.9925</v>
      </c>
      <c r="G34">
        <v>54.615000000000002</v>
      </c>
      <c r="H34">
        <v>38.064999999999998</v>
      </c>
      <c r="I34">
        <v>39.308999999999997</v>
      </c>
      <c r="J34">
        <v>154.863</v>
      </c>
      <c r="K34">
        <v>146.44450000000001</v>
      </c>
      <c r="L34">
        <v>140.90449999999998</v>
      </c>
      <c r="M34">
        <v>177.113</v>
      </c>
      <c r="N34" s="8">
        <f t="shared" si="0"/>
        <v>72.438784603165374</v>
      </c>
      <c r="O34" s="8">
        <f t="shared" si="1"/>
        <v>95.099679400728604</v>
      </c>
      <c r="P34" s="8">
        <f t="shared" si="2"/>
        <v>68.887615370694348</v>
      </c>
      <c r="Q34" s="8">
        <f t="shared" si="3"/>
        <v>56.595478592762809</v>
      </c>
      <c r="R34" s="2">
        <f>100</f>
        <v>100</v>
      </c>
      <c r="U34" s="9">
        <v>44903</v>
      </c>
      <c r="V34" s="3">
        <v>44.180499999999995</v>
      </c>
      <c r="W34">
        <v>33.390999999999998</v>
      </c>
      <c r="X34">
        <v>64.347499999999997</v>
      </c>
      <c r="Y34">
        <v>34.838000000000001</v>
      </c>
      <c r="Z34">
        <v>132.87649999999999</v>
      </c>
      <c r="AA34">
        <v>81.497</v>
      </c>
      <c r="AB34">
        <v>156.238</v>
      </c>
      <c r="AC34">
        <v>160.803</v>
      </c>
      <c r="AD34" s="8">
        <f t="shared" si="4"/>
        <v>84.78570326581449</v>
      </c>
      <c r="AE34" s="8">
        <f t="shared" si="5"/>
        <v>104.47875381915898</v>
      </c>
      <c r="AF34" s="8">
        <f t="shared" si="6"/>
        <v>105.02318578066796</v>
      </c>
      <c r="AG34" s="8">
        <f t="shared" si="7"/>
        <v>55.245797653028866</v>
      </c>
      <c r="AH34" s="7">
        <f>(95+100)/2</f>
        <v>97.5</v>
      </c>
      <c r="AK34" s="10">
        <v>44958</v>
      </c>
      <c r="AT34" t="e">
        <f t="shared" si="8"/>
        <v>#DIV/0!</v>
      </c>
      <c r="AU34" t="e">
        <f t="shared" si="9"/>
        <v>#DIV/0!</v>
      </c>
      <c r="AV34" t="e">
        <f t="shared" si="10"/>
        <v>#DIV/0!</v>
      </c>
      <c r="AW34" t="e">
        <f t="shared" si="11"/>
        <v>#DIV/0!</v>
      </c>
      <c r="AX34" s="2">
        <v>0</v>
      </c>
      <c r="AY34" s="3" t="s">
        <v>78</v>
      </c>
    </row>
    <row r="35" spans="1:51" ht="14.25" customHeight="1" x14ac:dyDescent="0.2">
      <c r="A35" s="3" t="s">
        <v>6</v>
      </c>
      <c r="B35" s="4" t="s">
        <v>42</v>
      </c>
      <c r="C35" s="6">
        <v>2</v>
      </c>
      <c r="D35" s="5" t="s">
        <v>4</v>
      </c>
      <c r="E35" s="9">
        <v>44867</v>
      </c>
      <c r="F35" s="3">
        <v>47.659500000000001</v>
      </c>
      <c r="G35">
        <v>56.914000000000001</v>
      </c>
      <c r="H35">
        <v>46.070499999999996</v>
      </c>
      <c r="I35">
        <v>40.823999999999998</v>
      </c>
      <c r="J35">
        <v>153.33500000000001</v>
      </c>
      <c r="K35">
        <v>144.27100000000002</v>
      </c>
      <c r="L35">
        <v>139.31700000000001</v>
      </c>
      <c r="M35">
        <v>176.261</v>
      </c>
      <c r="N35" s="8">
        <f t="shared" si="0"/>
        <v>79.258959141748448</v>
      </c>
      <c r="O35" s="8">
        <f t="shared" si="1"/>
        <v>100.59589245239862</v>
      </c>
      <c r="P35" s="8">
        <f t="shared" si="2"/>
        <v>84.32551303860977</v>
      </c>
      <c r="Q35" s="8">
        <f t="shared" si="3"/>
        <v>59.060824572650787</v>
      </c>
      <c r="R35" s="2">
        <f>100</f>
        <v>100</v>
      </c>
      <c r="U35" s="9">
        <v>44903</v>
      </c>
      <c r="V35">
        <v>63.753500000000003</v>
      </c>
      <c r="W35">
        <v>54.534999999999997</v>
      </c>
      <c r="X35">
        <v>88.373500000000007</v>
      </c>
      <c r="Y35">
        <v>48.403000000000006</v>
      </c>
      <c r="Z35">
        <v>151.26949999999999</v>
      </c>
      <c r="AA35">
        <v>96.41749999999999</v>
      </c>
      <c r="AB35">
        <v>175.357</v>
      </c>
      <c r="AC35">
        <v>182.19150000000002</v>
      </c>
      <c r="AD35" s="8">
        <f t="shared" si="4"/>
        <v>107.47138385464355</v>
      </c>
      <c r="AE35" s="8">
        <f t="shared" si="5"/>
        <v>144.23133767210311</v>
      </c>
      <c r="AF35" s="8">
        <f t="shared" si="6"/>
        <v>128.51065255450311</v>
      </c>
      <c r="AG35" s="8">
        <f t="shared" si="7"/>
        <v>67.746107804151123</v>
      </c>
      <c r="AH35" s="2">
        <f>(95+100)/2</f>
        <v>97.5</v>
      </c>
      <c r="AK35" s="10">
        <v>44958</v>
      </c>
      <c r="AT35" t="e">
        <f t="shared" si="8"/>
        <v>#DIV/0!</v>
      </c>
      <c r="AU35" t="e">
        <f t="shared" si="9"/>
        <v>#DIV/0!</v>
      </c>
      <c r="AV35" t="e">
        <f t="shared" si="10"/>
        <v>#DIV/0!</v>
      </c>
      <c r="AW35" t="e">
        <f t="shared" si="11"/>
        <v>#DIV/0!</v>
      </c>
      <c r="AX35" s="2">
        <v>0</v>
      </c>
      <c r="AY35" s="3" t="s">
        <v>78</v>
      </c>
    </row>
    <row r="36" spans="1:51" ht="14.25" customHeight="1" x14ac:dyDescent="0.2">
      <c r="A36" s="3" t="s">
        <v>6</v>
      </c>
      <c r="B36" s="4" t="s">
        <v>42</v>
      </c>
      <c r="C36" s="6">
        <v>3</v>
      </c>
      <c r="D36" s="5" t="s">
        <v>4</v>
      </c>
      <c r="E36" s="9">
        <v>44867</v>
      </c>
      <c r="F36">
        <v>78.061999999999998</v>
      </c>
      <c r="G36">
        <v>90.603999999999999</v>
      </c>
      <c r="H36">
        <v>70.864499999999992</v>
      </c>
      <c r="I36">
        <v>72.766999999999996</v>
      </c>
      <c r="J36">
        <v>184.785</v>
      </c>
      <c r="K36">
        <v>177.57049999999998</v>
      </c>
      <c r="L36">
        <v>172.12450000000001</v>
      </c>
      <c r="M36">
        <v>204.99950000000001</v>
      </c>
      <c r="N36" s="8">
        <f t="shared" si="0"/>
        <v>107.72416592255864</v>
      </c>
      <c r="O36" s="8">
        <f t="shared" si="1"/>
        <v>130.11181474400308</v>
      </c>
      <c r="P36" s="8">
        <f t="shared" si="2"/>
        <v>104.98474941103676</v>
      </c>
      <c r="Q36" s="8">
        <f t="shared" si="3"/>
        <v>90.515269549437917</v>
      </c>
      <c r="R36" s="2">
        <f>100</f>
        <v>100</v>
      </c>
      <c r="U36" s="9">
        <v>44903</v>
      </c>
      <c r="V36">
        <v>57.06</v>
      </c>
      <c r="W36">
        <v>46.0505</v>
      </c>
      <c r="X36">
        <v>79.442000000000007</v>
      </c>
      <c r="Y36">
        <v>45.722000000000001</v>
      </c>
      <c r="Z36">
        <v>130.57300000000001</v>
      </c>
      <c r="AA36">
        <v>77.87700000000001</v>
      </c>
      <c r="AB36">
        <v>155.18700000000001</v>
      </c>
      <c r="AC36">
        <v>158.69450000000001</v>
      </c>
      <c r="AD36" s="8">
        <f t="shared" si="4"/>
        <v>111.43421687485161</v>
      </c>
      <c r="AE36" s="8">
        <f t="shared" si="5"/>
        <v>150.78749181401437</v>
      </c>
      <c r="AF36" s="8">
        <f t="shared" si="6"/>
        <v>130.53741614954859</v>
      </c>
      <c r="AG36" s="8">
        <f t="shared" si="7"/>
        <v>73.468897787888054</v>
      </c>
      <c r="AH36" s="2">
        <f>100</f>
        <v>100</v>
      </c>
      <c r="AK36" s="10">
        <v>44958</v>
      </c>
      <c r="AL36">
        <v>40.9375</v>
      </c>
      <c r="AM36">
        <v>39.170999999999999</v>
      </c>
      <c r="AN36">
        <v>58.444000000000003</v>
      </c>
      <c r="AO36">
        <v>25.189499999999999</v>
      </c>
      <c r="AP36">
        <v>177.66</v>
      </c>
      <c r="AQ36">
        <v>122.765</v>
      </c>
      <c r="AR36">
        <v>197.679</v>
      </c>
      <c r="AS36">
        <v>212.38249999999999</v>
      </c>
      <c r="AT36">
        <f t="shared" si="8"/>
        <v>58.758654170888214</v>
      </c>
      <c r="AU36">
        <f t="shared" si="9"/>
        <v>81.36362155337433</v>
      </c>
      <c r="AV36">
        <f t="shared" si="10"/>
        <v>75.391012702411487</v>
      </c>
      <c r="AW36">
        <f t="shared" si="11"/>
        <v>30.244123221075181</v>
      </c>
      <c r="AX36" s="2">
        <f>(80+65)/2</f>
        <v>72.5</v>
      </c>
    </row>
    <row r="37" spans="1:51" ht="14.25" customHeight="1" x14ac:dyDescent="0.2">
      <c r="A37" s="3" t="s">
        <v>6</v>
      </c>
      <c r="B37" s="4" t="s">
        <v>42</v>
      </c>
      <c r="C37" s="6">
        <v>4</v>
      </c>
      <c r="D37" s="5" t="s">
        <v>4</v>
      </c>
      <c r="E37" s="9">
        <v>44867</v>
      </c>
      <c r="F37">
        <v>76.212500000000006</v>
      </c>
      <c r="G37">
        <v>91.055499999999995</v>
      </c>
      <c r="H37">
        <v>68.750500000000002</v>
      </c>
      <c r="I37">
        <v>68.86699999999999</v>
      </c>
      <c r="J37">
        <v>208.33499999999998</v>
      </c>
      <c r="K37">
        <v>204.14</v>
      </c>
      <c r="L37">
        <v>189.0215</v>
      </c>
      <c r="M37">
        <v>219.04949999999999</v>
      </c>
      <c r="N37" s="8">
        <f t="shared" si="0"/>
        <v>93.283353733170145</v>
      </c>
      <c r="O37" s="8">
        <f t="shared" si="1"/>
        <v>113.74131723327129</v>
      </c>
      <c r="P37" s="8">
        <f t="shared" si="2"/>
        <v>92.748060405826848</v>
      </c>
      <c r="Q37" s="8">
        <f t="shared" si="3"/>
        <v>80.169482240315531</v>
      </c>
      <c r="R37" s="2">
        <f>100</f>
        <v>100</v>
      </c>
      <c r="U37" s="9">
        <v>44903</v>
      </c>
      <c r="V37">
        <v>35.381</v>
      </c>
      <c r="W37">
        <v>25.1815</v>
      </c>
      <c r="X37">
        <v>56.734999999999999</v>
      </c>
      <c r="Y37">
        <v>24.262500000000003</v>
      </c>
      <c r="Z37">
        <v>102.881</v>
      </c>
      <c r="AA37">
        <v>47.682000000000002</v>
      </c>
      <c r="AB37">
        <v>124.94499999999999</v>
      </c>
      <c r="AC37">
        <v>136.10500000000002</v>
      </c>
      <c r="AD37" s="8">
        <f t="shared" si="4"/>
        <v>87.695055452415886</v>
      </c>
      <c r="AE37" s="8">
        <f t="shared" si="5"/>
        <v>134.6689002139172</v>
      </c>
      <c r="AF37" s="8">
        <f t="shared" si="6"/>
        <v>115.79034775301133</v>
      </c>
      <c r="AG37" s="8">
        <f t="shared" si="7"/>
        <v>45.457091951067184</v>
      </c>
      <c r="AH37" s="2">
        <f>(90+90)/2</f>
        <v>90</v>
      </c>
      <c r="AK37" s="10">
        <v>44958</v>
      </c>
      <c r="AL37">
        <v>60.962499999999999</v>
      </c>
      <c r="AM37">
        <v>63.8795</v>
      </c>
      <c r="AN37">
        <v>81.222999999999999</v>
      </c>
      <c r="AO37">
        <v>37.81</v>
      </c>
      <c r="AP37">
        <v>201.441</v>
      </c>
      <c r="AQ37">
        <v>154.1155</v>
      </c>
      <c r="AR37">
        <v>219.77850000000001</v>
      </c>
      <c r="AS37">
        <v>230.2765</v>
      </c>
      <c r="AT37">
        <f t="shared" si="8"/>
        <v>77.171169225728619</v>
      </c>
      <c r="AU37">
        <f t="shared" si="9"/>
        <v>105.69522533424608</v>
      </c>
      <c r="AV37">
        <f t="shared" si="10"/>
        <v>94.239723175833845</v>
      </c>
      <c r="AW37">
        <f t="shared" si="11"/>
        <v>41.869448250255672</v>
      </c>
      <c r="AX37" s="2">
        <f>100</f>
        <v>100</v>
      </c>
    </row>
    <row r="38" spans="1:51" ht="14.25" customHeight="1" x14ac:dyDescent="0.2">
      <c r="A38" s="3" t="s">
        <v>6</v>
      </c>
      <c r="B38" s="4" t="s">
        <v>42</v>
      </c>
      <c r="C38" s="6">
        <v>5</v>
      </c>
      <c r="D38" s="5" t="s">
        <v>4</v>
      </c>
      <c r="E38" s="9">
        <v>44867</v>
      </c>
      <c r="F38">
        <v>55.615499999999997</v>
      </c>
      <c r="G38">
        <v>73.308999999999997</v>
      </c>
      <c r="H38">
        <v>49.1935</v>
      </c>
      <c r="I38">
        <v>44.371499999999997</v>
      </c>
      <c r="J38">
        <v>158.6875</v>
      </c>
      <c r="K38">
        <v>149.70949999999999</v>
      </c>
      <c r="L38">
        <v>144.58250000000001</v>
      </c>
      <c r="M38">
        <v>181.64150000000001</v>
      </c>
      <c r="N38" s="8">
        <f t="shared" si="0"/>
        <v>89.370319023237485</v>
      </c>
      <c r="O38" s="8">
        <f t="shared" si="1"/>
        <v>124.867126000688</v>
      </c>
      <c r="P38" s="8">
        <f t="shared" si="2"/>
        <v>86.76252312693444</v>
      </c>
      <c r="Q38" s="8">
        <f t="shared" si="3"/>
        <v>62.291560573987766</v>
      </c>
      <c r="R38" s="2">
        <f>100</f>
        <v>100</v>
      </c>
      <c r="U38" s="9">
        <v>44903</v>
      </c>
      <c r="V38">
        <v>38.158000000000001</v>
      </c>
      <c r="W38">
        <v>33.884</v>
      </c>
      <c r="X38">
        <v>67.688500000000005</v>
      </c>
      <c r="Y38">
        <v>32.5535</v>
      </c>
      <c r="Z38">
        <v>132.21699999999998</v>
      </c>
      <c r="AA38">
        <v>75.407499999999999</v>
      </c>
      <c r="AB38">
        <v>157.26900000000001</v>
      </c>
      <c r="AC38">
        <v>164.11250000000001</v>
      </c>
      <c r="AD38" s="8">
        <f t="shared" si="4"/>
        <v>73.593335198953241</v>
      </c>
      <c r="AE38" s="8">
        <f t="shared" si="5"/>
        <v>114.58303219175812</v>
      </c>
      <c r="AF38" s="8">
        <f t="shared" si="6"/>
        <v>109.7518741773649</v>
      </c>
      <c r="AG38" s="8">
        <f t="shared" si="7"/>
        <v>50.582024525858778</v>
      </c>
      <c r="AH38" s="2">
        <f>(90+95)/2</f>
        <v>92.5</v>
      </c>
      <c r="AK38" s="10">
        <v>44958</v>
      </c>
      <c r="AL38">
        <v>72.063000000000002</v>
      </c>
      <c r="AM38">
        <v>66.452500000000001</v>
      </c>
      <c r="AN38">
        <v>95.432000000000002</v>
      </c>
      <c r="AO38">
        <v>54.341999999999999</v>
      </c>
      <c r="AP38">
        <v>187.83199999999999</v>
      </c>
      <c r="AQ38">
        <v>133.88400000000001</v>
      </c>
      <c r="AR38">
        <v>207.74349999999998</v>
      </c>
      <c r="AS38">
        <v>221.64249999999998</v>
      </c>
      <c r="AT38">
        <f t="shared" si="8"/>
        <v>97.832451339494881</v>
      </c>
      <c r="AU38">
        <f t="shared" si="9"/>
        <v>126.56768172447789</v>
      </c>
      <c r="AV38">
        <f t="shared" si="10"/>
        <v>117.14041594562526</v>
      </c>
      <c r="AW38">
        <f t="shared" si="11"/>
        <v>62.520545473002699</v>
      </c>
      <c r="AX38" s="2">
        <f>(10+5)/2</f>
        <v>7.5</v>
      </c>
    </row>
    <row r="39" spans="1:51" ht="14.25" customHeight="1" x14ac:dyDescent="0.2">
      <c r="A39" s="3" t="s">
        <v>6</v>
      </c>
      <c r="B39" s="4" t="s">
        <v>42</v>
      </c>
      <c r="C39" s="6">
        <v>6</v>
      </c>
      <c r="D39" s="5" t="s">
        <v>4</v>
      </c>
      <c r="E39" s="9">
        <v>44867</v>
      </c>
      <c r="F39">
        <v>47.017499999999998</v>
      </c>
      <c r="G39">
        <v>65.462999999999994</v>
      </c>
      <c r="H39">
        <v>41.4345</v>
      </c>
      <c r="I39">
        <v>34.1995</v>
      </c>
      <c r="J39">
        <v>161.071</v>
      </c>
      <c r="K39">
        <v>152.74700000000001</v>
      </c>
      <c r="L39">
        <v>146.55250000000001</v>
      </c>
      <c r="M39">
        <v>183.77549999999999</v>
      </c>
      <c r="N39" s="8">
        <f t="shared" si="0"/>
        <v>74.435885416990033</v>
      </c>
      <c r="O39" s="8">
        <f t="shared" si="1"/>
        <v>109.28571428571426</v>
      </c>
      <c r="P39" s="8">
        <f t="shared" si="2"/>
        <v>72.095648317155963</v>
      </c>
      <c r="Q39" s="8">
        <f t="shared" si="3"/>
        <v>47.453945166793176</v>
      </c>
      <c r="R39" s="2">
        <f>100</f>
        <v>100</v>
      </c>
      <c r="U39" s="9">
        <v>44903</v>
      </c>
      <c r="V39">
        <v>32.365000000000002</v>
      </c>
      <c r="W39">
        <v>21.8215</v>
      </c>
      <c r="X39">
        <v>50.597499999999997</v>
      </c>
      <c r="Y39">
        <v>24.673000000000002</v>
      </c>
      <c r="Z39">
        <v>93.99199999999999</v>
      </c>
      <c r="AA39">
        <v>38.894999999999996</v>
      </c>
      <c r="AB39">
        <v>112.6335</v>
      </c>
      <c r="AC39">
        <v>130.43099999999998</v>
      </c>
      <c r="AD39" s="8">
        <f t="shared" si="4"/>
        <v>87.806143076006478</v>
      </c>
      <c r="AE39" s="8">
        <f t="shared" si="5"/>
        <v>143.06421133821831</v>
      </c>
      <c r="AF39" s="8">
        <f t="shared" si="6"/>
        <v>114.55173194475888</v>
      </c>
      <c r="AG39" s="8">
        <f t="shared" si="7"/>
        <v>48.237113876302416</v>
      </c>
      <c r="AH39" s="2">
        <f>(90+85)/2</f>
        <v>87.5</v>
      </c>
      <c r="AK39" s="10">
        <v>44958</v>
      </c>
      <c r="AT39" t="e">
        <f t="shared" si="8"/>
        <v>#DIV/0!</v>
      </c>
      <c r="AU39" t="e">
        <f t="shared" si="9"/>
        <v>#DIV/0!</v>
      </c>
      <c r="AV39" t="e">
        <f t="shared" si="10"/>
        <v>#DIV/0!</v>
      </c>
      <c r="AW39" t="e">
        <f t="shared" si="11"/>
        <v>#DIV/0!</v>
      </c>
      <c r="AX39" s="2">
        <v>0</v>
      </c>
      <c r="AY39" s="3" t="s">
        <v>78</v>
      </c>
    </row>
    <row r="40" spans="1:51" ht="14.25" customHeight="1" x14ac:dyDescent="0.2">
      <c r="A40" s="3" t="s">
        <v>6</v>
      </c>
      <c r="B40" s="4" t="s">
        <v>42</v>
      </c>
      <c r="C40" s="6">
        <v>7</v>
      </c>
      <c r="D40" s="5" t="s">
        <v>4</v>
      </c>
      <c r="E40" s="9">
        <v>44867</v>
      </c>
      <c r="F40" s="3">
        <v>58.827500000000001</v>
      </c>
      <c r="G40">
        <v>68.4375</v>
      </c>
      <c r="H40">
        <v>58.686999999999998</v>
      </c>
      <c r="I40">
        <v>52.417000000000002</v>
      </c>
      <c r="J40">
        <v>165.12200000000001</v>
      </c>
      <c r="K40">
        <v>157.161</v>
      </c>
      <c r="L40">
        <v>151.62049999999999</v>
      </c>
      <c r="M40">
        <v>186.66849999999999</v>
      </c>
      <c r="N40" s="8">
        <f t="shared" si="0"/>
        <v>90.848054771623396</v>
      </c>
      <c r="O40" s="8">
        <f t="shared" si="1"/>
        <v>111.04257735697787</v>
      </c>
      <c r="P40" s="8">
        <f t="shared" si="2"/>
        <v>98.701593781843485</v>
      </c>
      <c r="Q40" s="8">
        <f t="shared" si="3"/>
        <v>71.604662811347396</v>
      </c>
      <c r="R40" s="2">
        <f>100</f>
        <v>100</v>
      </c>
      <c r="U40" s="9">
        <v>44903</v>
      </c>
      <c r="V40">
        <v>29.519500000000001</v>
      </c>
      <c r="W40">
        <v>21.788499999999999</v>
      </c>
      <c r="X40">
        <v>48.328499999999998</v>
      </c>
      <c r="Y40">
        <v>18.4575</v>
      </c>
      <c r="Z40">
        <v>118.51150000000001</v>
      </c>
      <c r="AA40">
        <v>62.789000000000001</v>
      </c>
      <c r="AB40">
        <v>143.06650000000002</v>
      </c>
      <c r="AC40">
        <v>149.78749999999999</v>
      </c>
      <c r="AD40" s="8">
        <f t="shared" si="4"/>
        <v>63.516810604878003</v>
      </c>
      <c r="AE40" s="8">
        <f t="shared" si="5"/>
        <v>88.487911895395683</v>
      </c>
      <c r="AF40" s="8">
        <f t="shared" si="6"/>
        <v>86.140134133427438</v>
      </c>
      <c r="AG40" s="8">
        <f t="shared" si="7"/>
        <v>31.422264875239925</v>
      </c>
      <c r="AH40" s="2">
        <f>100</f>
        <v>100</v>
      </c>
      <c r="AK40" s="10">
        <v>44958</v>
      </c>
      <c r="AT40" t="e">
        <f t="shared" si="8"/>
        <v>#DIV/0!</v>
      </c>
      <c r="AU40" t="e">
        <f t="shared" si="9"/>
        <v>#DIV/0!</v>
      </c>
      <c r="AV40" t="e">
        <f t="shared" si="10"/>
        <v>#DIV/0!</v>
      </c>
      <c r="AW40" t="e">
        <f t="shared" si="11"/>
        <v>#DIV/0!</v>
      </c>
      <c r="AX40" s="2">
        <v>0</v>
      </c>
      <c r="AY40" s="3" t="s">
        <v>78</v>
      </c>
    </row>
    <row r="41" spans="1:51" ht="14.25" customHeight="1" x14ac:dyDescent="0.2">
      <c r="A41" s="3" t="s">
        <v>6</v>
      </c>
      <c r="B41" s="4" t="s">
        <v>42</v>
      </c>
      <c r="C41" s="6">
        <v>8</v>
      </c>
      <c r="D41" s="5" t="s">
        <v>4</v>
      </c>
      <c r="E41" s="9">
        <v>44867</v>
      </c>
      <c r="F41">
        <v>69.163499999999999</v>
      </c>
      <c r="G41">
        <v>86.024000000000001</v>
      </c>
      <c r="H41">
        <v>63.047499999999999</v>
      </c>
      <c r="I41">
        <v>58.442</v>
      </c>
      <c r="J41">
        <v>172.01949999999999</v>
      </c>
      <c r="K41">
        <v>164.0625</v>
      </c>
      <c r="L41">
        <v>159.01900000000001</v>
      </c>
      <c r="M41">
        <v>193.08749999999998</v>
      </c>
      <c r="N41" s="8">
        <f t="shared" si="0"/>
        <v>102.52728615069803</v>
      </c>
      <c r="O41" s="8">
        <f t="shared" si="1"/>
        <v>133.70587428571429</v>
      </c>
      <c r="P41" s="8">
        <f t="shared" si="2"/>
        <v>101.1018337431376</v>
      </c>
      <c r="Q41" s="8">
        <f t="shared" si="3"/>
        <v>77.181122548067592</v>
      </c>
      <c r="R41" s="2">
        <f>100</f>
        <v>100</v>
      </c>
      <c r="U41" s="9">
        <v>44903</v>
      </c>
      <c r="V41">
        <v>32.500999999999998</v>
      </c>
      <c r="W41">
        <v>26.5685</v>
      </c>
      <c r="X41">
        <v>51.24</v>
      </c>
      <c r="Y41">
        <v>19.713999999999999</v>
      </c>
      <c r="Z41">
        <v>115.008</v>
      </c>
      <c r="AA41">
        <v>61.210999999999999</v>
      </c>
      <c r="AB41">
        <v>135.899</v>
      </c>
      <c r="AC41">
        <v>147.85149999999999</v>
      </c>
      <c r="AD41" s="8">
        <f t="shared" si="4"/>
        <v>72.06242174457428</v>
      </c>
      <c r="AE41" s="8">
        <f t="shared" si="5"/>
        <v>110.68218947574783</v>
      </c>
      <c r="AF41" s="8">
        <f t="shared" si="6"/>
        <v>96.14640284328803</v>
      </c>
      <c r="AG41" s="8">
        <f t="shared" si="7"/>
        <v>34.000804861634812</v>
      </c>
      <c r="AH41" s="2">
        <f>100</f>
        <v>100</v>
      </c>
      <c r="AK41" s="10">
        <v>44958</v>
      </c>
      <c r="AT41" t="e">
        <f t="shared" si="8"/>
        <v>#DIV/0!</v>
      </c>
      <c r="AU41" t="e">
        <f t="shared" si="9"/>
        <v>#DIV/0!</v>
      </c>
      <c r="AV41" t="e">
        <f t="shared" si="10"/>
        <v>#DIV/0!</v>
      </c>
      <c r="AW41" t="e">
        <f t="shared" si="11"/>
        <v>#DIV/0!</v>
      </c>
      <c r="AX41" s="2">
        <v>0</v>
      </c>
      <c r="AY41" s="3" t="s">
        <v>78</v>
      </c>
    </row>
    <row r="42" spans="1:51" ht="14.25" customHeight="1" x14ac:dyDescent="0.2">
      <c r="A42" s="3" t="s">
        <v>6</v>
      </c>
      <c r="B42" s="4" t="s">
        <v>43</v>
      </c>
      <c r="C42" s="6">
        <v>1</v>
      </c>
      <c r="D42" s="5" t="s">
        <v>4</v>
      </c>
      <c r="E42" s="9">
        <v>44873</v>
      </c>
      <c r="F42">
        <v>52.6995</v>
      </c>
      <c r="G42">
        <v>56.233999999999995</v>
      </c>
      <c r="H42">
        <v>59.585000000000001</v>
      </c>
      <c r="I42">
        <v>48.850999999999999</v>
      </c>
      <c r="J42">
        <v>156.16550000000001</v>
      </c>
      <c r="K42">
        <v>132.23099999999999</v>
      </c>
      <c r="L42">
        <v>150.28200000000001</v>
      </c>
      <c r="M42">
        <v>185.8655</v>
      </c>
      <c r="N42" s="8">
        <f t="shared" si="0"/>
        <v>86.052120987029781</v>
      </c>
      <c r="O42" s="8">
        <f t="shared" si="1"/>
        <v>108.44408648501485</v>
      </c>
      <c r="P42" s="8">
        <f t="shared" si="2"/>
        <v>101.10442368347506</v>
      </c>
      <c r="Q42" s="8">
        <f t="shared" si="3"/>
        <v>67.021609712399552</v>
      </c>
      <c r="R42" s="2">
        <f>(100+95)/2</f>
        <v>97.5</v>
      </c>
      <c r="U42" s="9">
        <v>44903</v>
      </c>
      <c r="V42" s="3">
        <v>29.475999999999999</v>
      </c>
      <c r="W42">
        <v>17.362500000000001</v>
      </c>
      <c r="X42">
        <v>48.664999999999999</v>
      </c>
      <c r="Y42">
        <v>22.452500000000001</v>
      </c>
      <c r="Z42">
        <v>126.551</v>
      </c>
      <c r="AA42">
        <v>67.492500000000007</v>
      </c>
      <c r="AB42">
        <v>152.654</v>
      </c>
      <c r="AC42">
        <v>159.69650000000001</v>
      </c>
      <c r="AD42" s="8">
        <f t="shared" si="4"/>
        <v>59.394078276742178</v>
      </c>
      <c r="AE42" s="8">
        <f t="shared" si="5"/>
        <v>65.598955439493267</v>
      </c>
      <c r="AF42" s="8">
        <f t="shared" si="6"/>
        <v>81.292170529432582</v>
      </c>
      <c r="AG42" s="8">
        <f t="shared" si="7"/>
        <v>35.851678026757</v>
      </c>
      <c r="AH42" s="2">
        <f>100</f>
        <v>100</v>
      </c>
      <c r="AK42" s="10">
        <v>44958</v>
      </c>
      <c r="AT42" t="e">
        <f t="shared" si="8"/>
        <v>#DIV/0!</v>
      </c>
      <c r="AU42" t="e">
        <f t="shared" si="9"/>
        <v>#DIV/0!</v>
      </c>
      <c r="AV42" t="e">
        <f t="shared" si="10"/>
        <v>#DIV/0!</v>
      </c>
      <c r="AW42" t="e">
        <f t="shared" si="11"/>
        <v>#DIV/0!</v>
      </c>
      <c r="AX42" s="2">
        <v>0</v>
      </c>
      <c r="AY42" s="3" t="s">
        <v>78</v>
      </c>
    </row>
    <row r="43" spans="1:51" ht="14.25" customHeight="1" x14ac:dyDescent="0.2">
      <c r="A43" s="3" t="s">
        <v>6</v>
      </c>
      <c r="B43" s="4" t="s">
        <v>43</v>
      </c>
      <c r="C43" s="6">
        <v>2</v>
      </c>
      <c r="D43" s="5" t="s">
        <v>4</v>
      </c>
      <c r="E43" s="9">
        <v>44873</v>
      </c>
      <c r="F43">
        <v>70.715999999999994</v>
      </c>
      <c r="G43">
        <v>86.293499999999995</v>
      </c>
      <c r="H43">
        <v>72.384500000000003</v>
      </c>
      <c r="I43">
        <v>53.482500000000002</v>
      </c>
      <c r="J43">
        <v>154.28800000000001</v>
      </c>
      <c r="K43">
        <v>131.44650000000001</v>
      </c>
      <c r="L43">
        <v>147.77600000000001</v>
      </c>
      <c r="M43">
        <v>183.5395</v>
      </c>
      <c r="N43" s="8">
        <f t="shared" si="0"/>
        <v>116.87610183552835</v>
      </c>
      <c r="O43" s="8">
        <f t="shared" si="1"/>
        <v>167.40531318825526</v>
      </c>
      <c r="P43" s="8">
        <f t="shared" si="2"/>
        <v>124.90558345062799</v>
      </c>
      <c r="Q43" s="8">
        <f t="shared" si="3"/>
        <v>74.305735277692264</v>
      </c>
      <c r="R43" s="2">
        <f>100</f>
        <v>100</v>
      </c>
      <c r="U43" s="9">
        <v>44903</v>
      </c>
      <c r="V43">
        <v>29.555</v>
      </c>
      <c r="W43">
        <v>21.5975</v>
      </c>
      <c r="X43">
        <v>48.5685</v>
      </c>
      <c r="Y43">
        <v>18.496000000000002</v>
      </c>
      <c r="Z43">
        <v>125.19800000000001</v>
      </c>
      <c r="AA43">
        <v>65.819500000000005</v>
      </c>
      <c r="AB43">
        <v>149.90899999999999</v>
      </c>
      <c r="AC43">
        <v>159.88200000000001</v>
      </c>
      <c r="AD43" s="8">
        <f t="shared" si="4"/>
        <v>60.196848192463136</v>
      </c>
      <c r="AE43" s="8">
        <f t="shared" si="5"/>
        <v>83.67372131359248</v>
      </c>
      <c r="AF43" s="8">
        <f t="shared" si="6"/>
        <v>82.616570719569864</v>
      </c>
      <c r="AG43" s="8">
        <f t="shared" si="7"/>
        <v>29.4997560701017</v>
      </c>
      <c r="AH43" s="2">
        <f>100</f>
        <v>100</v>
      </c>
      <c r="AK43" s="10">
        <v>44958</v>
      </c>
      <c r="AL43">
        <v>39.289500000000004</v>
      </c>
      <c r="AM43">
        <v>35.076999999999998</v>
      </c>
      <c r="AN43">
        <v>56.936000000000007</v>
      </c>
      <c r="AO43">
        <v>25.853999999999999</v>
      </c>
      <c r="AP43">
        <v>157.959</v>
      </c>
      <c r="AQ43">
        <v>99.578000000000003</v>
      </c>
      <c r="AR43">
        <v>178.3965</v>
      </c>
      <c r="AS43">
        <v>195.828</v>
      </c>
      <c r="AT43">
        <f t="shared" si="8"/>
        <v>63.426727821776538</v>
      </c>
      <c r="AU43">
        <f t="shared" si="9"/>
        <v>89.825413243889201</v>
      </c>
      <c r="AV43">
        <f t="shared" si="10"/>
        <v>81.384332091717056</v>
      </c>
      <c r="AW43">
        <f t="shared" si="11"/>
        <v>33.666125375329372</v>
      </c>
      <c r="AX43" s="2">
        <f>100</f>
        <v>100</v>
      </c>
    </row>
    <row r="44" spans="1:51" ht="14.25" customHeight="1" x14ac:dyDescent="0.2">
      <c r="A44" s="3" t="s">
        <v>6</v>
      </c>
      <c r="B44" s="4" t="s">
        <v>43</v>
      </c>
      <c r="C44" s="6">
        <v>3</v>
      </c>
      <c r="D44" s="5" t="s">
        <v>4</v>
      </c>
      <c r="E44" s="9">
        <v>44873</v>
      </c>
      <c r="F44">
        <v>44.685500000000005</v>
      </c>
      <c r="G44">
        <v>58.673999999999999</v>
      </c>
      <c r="H44">
        <v>45.231000000000002</v>
      </c>
      <c r="I44">
        <v>30.167000000000002</v>
      </c>
      <c r="J44">
        <v>140.30700000000002</v>
      </c>
      <c r="K44">
        <v>118.2535</v>
      </c>
      <c r="L44">
        <v>133.8665</v>
      </c>
      <c r="M44">
        <v>168.72800000000001</v>
      </c>
      <c r="N44" s="8">
        <f t="shared" si="0"/>
        <v>81.213357138275356</v>
      </c>
      <c r="O44" s="8">
        <f t="shared" si="1"/>
        <v>126.52369697302828</v>
      </c>
      <c r="P44" s="8">
        <f t="shared" si="2"/>
        <v>86.159756174995238</v>
      </c>
      <c r="Q44" s="8">
        <f t="shared" si="3"/>
        <v>45.591632686928072</v>
      </c>
      <c r="R44" s="2">
        <f>100</f>
        <v>100</v>
      </c>
      <c r="U44" s="9">
        <v>44903</v>
      </c>
      <c r="V44">
        <v>31.8705</v>
      </c>
      <c r="W44">
        <v>22.127499999999998</v>
      </c>
      <c r="X44">
        <v>52.713999999999999</v>
      </c>
      <c r="Y44">
        <v>20.803000000000001</v>
      </c>
      <c r="Z44">
        <v>103.44450000000001</v>
      </c>
      <c r="AA44">
        <v>47.830500000000001</v>
      </c>
      <c r="AB44">
        <v>127.1395</v>
      </c>
      <c r="AC44">
        <v>135.51049999999998</v>
      </c>
      <c r="AD44" s="8">
        <f t="shared" si="4"/>
        <v>78.563650073227663</v>
      </c>
      <c r="AE44" s="8">
        <f t="shared" si="5"/>
        <v>117.9689215040612</v>
      </c>
      <c r="AF44" s="8">
        <f t="shared" si="6"/>
        <v>105.72693773374914</v>
      </c>
      <c r="AG44" s="8">
        <f t="shared" si="7"/>
        <v>39.14652370111542</v>
      </c>
      <c r="AH44" s="2">
        <f>(95+90)/2</f>
        <v>92.5</v>
      </c>
      <c r="AK44" s="10">
        <v>44958</v>
      </c>
      <c r="AT44" t="e">
        <f t="shared" si="8"/>
        <v>#DIV/0!</v>
      </c>
      <c r="AU44" t="e">
        <f t="shared" si="9"/>
        <v>#DIV/0!</v>
      </c>
      <c r="AV44" t="e">
        <f t="shared" si="10"/>
        <v>#DIV/0!</v>
      </c>
      <c r="AW44" t="e">
        <f t="shared" si="11"/>
        <v>#DIV/0!</v>
      </c>
      <c r="AX44" s="2">
        <v>0</v>
      </c>
      <c r="AY44" s="3" t="s">
        <v>78</v>
      </c>
    </row>
    <row r="45" spans="1:51" ht="14.25" customHeight="1" x14ac:dyDescent="0.2">
      <c r="A45" s="3" t="s">
        <v>6</v>
      </c>
      <c r="B45" s="4" t="s">
        <v>43</v>
      </c>
      <c r="C45" s="6">
        <v>4</v>
      </c>
      <c r="D45" s="5" t="s">
        <v>4</v>
      </c>
      <c r="E45" s="9">
        <v>44873</v>
      </c>
      <c r="F45">
        <v>36.362499999999997</v>
      </c>
      <c r="G45">
        <v>36.362499999999997</v>
      </c>
      <c r="H45">
        <v>52.114000000000004</v>
      </c>
      <c r="I45">
        <v>36.362499999999997</v>
      </c>
      <c r="J45">
        <v>155.51650000000001</v>
      </c>
      <c r="K45">
        <v>135.71350000000001</v>
      </c>
      <c r="L45">
        <v>148.75399999999999</v>
      </c>
      <c r="M45">
        <v>182.054</v>
      </c>
      <c r="N45" s="8">
        <f t="shared" si="0"/>
        <v>59.623496542167544</v>
      </c>
      <c r="O45" s="8">
        <f t="shared" si="1"/>
        <v>68.323619242006131</v>
      </c>
      <c r="P45" s="8">
        <f t="shared" si="2"/>
        <v>89.335883404816016</v>
      </c>
      <c r="Q45" s="8">
        <f t="shared" si="3"/>
        <v>50.932346995946254</v>
      </c>
      <c r="R45" s="2">
        <f>100</f>
        <v>100</v>
      </c>
      <c r="U45" s="9">
        <v>44903</v>
      </c>
      <c r="V45">
        <v>57.481000000000002</v>
      </c>
      <c r="W45">
        <v>43.731999999999999</v>
      </c>
      <c r="X45">
        <v>83.649000000000001</v>
      </c>
      <c r="Y45">
        <v>45.1235</v>
      </c>
      <c r="Z45">
        <v>121.26650000000001</v>
      </c>
      <c r="AA45">
        <v>60.127499999999998</v>
      </c>
      <c r="AB45">
        <v>147.85550000000001</v>
      </c>
      <c r="AC45">
        <v>155.83699999999999</v>
      </c>
      <c r="AD45" s="8">
        <f t="shared" si="4"/>
        <v>120.87142780570066</v>
      </c>
      <c r="AE45" s="8">
        <f t="shared" si="5"/>
        <v>185.46688287389298</v>
      </c>
      <c r="AF45" s="8">
        <f t="shared" si="6"/>
        <v>144.26582034486376</v>
      </c>
      <c r="AG45" s="8">
        <f t="shared" si="7"/>
        <v>73.836717210931951</v>
      </c>
      <c r="AH45" s="2">
        <f>100</f>
        <v>100</v>
      </c>
      <c r="AK45" s="10">
        <v>44958</v>
      </c>
      <c r="AT45" t="e">
        <f t="shared" si="8"/>
        <v>#DIV/0!</v>
      </c>
      <c r="AU45" t="e">
        <f t="shared" si="9"/>
        <v>#DIV/0!</v>
      </c>
      <c r="AV45" t="e">
        <f t="shared" si="10"/>
        <v>#DIV/0!</v>
      </c>
      <c r="AW45" t="e">
        <f t="shared" si="11"/>
        <v>#DIV/0!</v>
      </c>
      <c r="AX45" s="2">
        <v>0</v>
      </c>
      <c r="AY45" s="3" t="s">
        <v>78</v>
      </c>
    </row>
    <row r="46" spans="1:51" ht="14.25" customHeight="1" x14ac:dyDescent="0.2">
      <c r="A46" s="3" t="s">
        <v>6</v>
      </c>
      <c r="B46" s="4" t="s">
        <v>43</v>
      </c>
      <c r="C46" s="6">
        <v>5</v>
      </c>
      <c r="D46" s="5" t="s">
        <v>4</v>
      </c>
      <c r="E46" s="9">
        <v>44873</v>
      </c>
      <c r="F46">
        <v>51.326499999999996</v>
      </c>
      <c r="G46">
        <v>58.667999999999999</v>
      </c>
      <c r="H46">
        <v>58.619</v>
      </c>
      <c r="I46">
        <v>44.162499999999994</v>
      </c>
      <c r="J46">
        <v>169.05</v>
      </c>
      <c r="K46">
        <v>157.78899999999999</v>
      </c>
      <c r="L46">
        <v>148.72899999999998</v>
      </c>
      <c r="M46">
        <v>184.03550000000001</v>
      </c>
      <c r="N46" s="8">
        <f t="shared" si="0"/>
        <v>77.422404614019513</v>
      </c>
      <c r="O46" s="8">
        <f t="shared" si="1"/>
        <v>94.812312645368195</v>
      </c>
      <c r="P46" s="8">
        <f t="shared" si="2"/>
        <v>100.50390307203035</v>
      </c>
      <c r="Q46" s="8">
        <f t="shared" si="3"/>
        <v>61.191658674549195</v>
      </c>
      <c r="R46" s="2">
        <f>100</f>
        <v>100</v>
      </c>
      <c r="U46" s="9">
        <v>44903</v>
      </c>
      <c r="V46">
        <v>53.143000000000001</v>
      </c>
      <c r="W46">
        <v>40.06</v>
      </c>
      <c r="X46">
        <v>76.79849999999999</v>
      </c>
      <c r="Y46">
        <v>42.607999999999997</v>
      </c>
      <c r="Z46">
        <v>141.852</v>
      </c>
      <c r="AA46">
        <v>81.136499999999998</v>
      </c>
      <c r="AB46">
        <v>168.494</v>
      </c>
      <c r="AC46">
        <v>175.995</v>
      </c>
      <c r="AD46" s="8">
        <f t="shared" si="4"/>
        <v>95.53242111496489</v>
      </c>
      <c r="AE46" s="8">
        <f t="shared" si="5"/>
        <v>125.90264554177222</v>
      </c>
      <c r="AF46" s="8">
        <f t="shared" si="6"/>
        <v>116.22738791885763</v>
      </c>
      <c r="AG46" s="8">
        <f t="shared" si="7"/>
        <v>61.734935651581004</v>
      </c>
      <c r="AH46" s="2">
        <f>100</f>
        <v>100</v>
      </c>
      <c r="AK46" s="10">
        <v>44958</v>
      </c>
      <c r="AL46">
        <v>51.896500000000003</v>
      </c>
      <c r="AM46">
        <v>50.786500000000004</v>
      </c>
      <c r="AN46">
        <v>74.664500000000004</v>
      </c>
      <c r="AO46">
        <v>30.234000000000002</v>
      </c>
      <c r="AP46">
        <v>179.84649999999999</v>
      </c>
      <c r="AQ46">
        <v>125.178</v>
      </c>
      <c r="AR46">
        <v>199.71899999999999</v>
      </c>
      <c r="AS46">
        <v>214.48099999999999</v>
      </c>
      <c r="AT46">
        <f t="shared" si="8"/>
        <v>73.582791436030178</v>
      </c>
      <c r="AU46">
        <f t="shared" si="9"/>
        <v>103.45713703685952</v>
      </c>
      <c r="AV46">
        <f t="shared" si="10"/>
        <v>95.331177804815766</v>
      </c>
      <c r="AW46">
        <f t="shared" si="11"/>
        <v>35.945701484047547</v>
      </c>
      <c r="AX46" s="2">
        <f>(95+90)/2</f>
        <v>92.5</v>
      </c>
    </row>
    <row r="47" spans="1:51" ht="14.25" customHeight="1" x14ac:dyDescent="0.2">
      <c r="A47" s="3" t="s">
        <v>6</v>
      </c>
      <c r="B47" s="4" t="s">
        <v>43</v>
      </c>
      <c r="C47" s="6">
        <v>6</v>
      </c>
      <c r="D47" s="5" t="s">
        <v>4</v>
      </c>
      <c r="E47" s="9">
        <v>44873</v>
      </c>
      <c r="F47" s="3">
        <v>40.447000000000003</v>
      </c>
      <c r="G47">
        <v>46.225500000000004</v>
      </c>
      <c r="H47">
        <v>47.577500000000001</v>
      </c>
      <c r="I47">
        <v>35.314500000000002</v>
      </c>
      <c r="J47">
        <v>157.4555</v>
      </c>
      <c r="K47">
        <v>139.15949999999998</v>
      </c>
      <c r="L47">
        <v>149.33600000000001</v>
      </c>
      <c r="M47">
        <v>183.89400000000001</v>
      </c>
      <c r="N47" s="8">
        <f t="shared" si="0"/>
        <v>65.504126562743124</v>
      </c>
      <c r="O47" s="8">
        <f t="shared" si="1"/>
        <v>84.704978819268561</v>
      </c>
      <c r="P47" s="8">
        <f t="shared" si="2"/>
        <v>81.241378502169596</v>
      </c>
      <c r="Q47" s="8">
        <f t="shared" si="3"/>
        <v>48.969501451923392</v>
      </c>
      <c r="R47" s="2">
        <f>(95+100)/2</f>
        <v>97.5</v>
      </c>
      <c r="U47" s="9">
        <v>44903</v>
      </c>
      <c r="V47">
        <v>38.522500000000001</v>
      </c>
      <c r="W47">
        <v>32.865000000000002</v>
      </c>
      <c r="X47">
        <v>59.954999999999998</v>
      </c>
      <c r="Y47">
        <v>34.108499999999999</v>
      </c>
      <c r="Z47">
        <v>135.85050000000001</v>
      </c>
      <c r="AA47">
        <v>76.256499999999988</v>
      </c>
      <c r="AB47">
        <v>157.51650000000001</v>
      </c>
      <c r="AC47">
        <v>173.72300000000001</v>
      </c>
      <c r="AD47" s="8">
        <f t="shared" si="4"/>
        <v>72.309174423355074</v>
      </c>
      <c r="AE47" s="8">
        <f t="shared" si="5"/>
        <v>109.89981181932035</v>
      </c>
      <c r="AF47" s="8">
        <f t="shared" si="6"/>
        <v>97.059831827141906</v>
      </c>
      <c r="AG47" s="8">
        <f t="shared" si="7"/>
        <v>50.066298072218416</v>
      </c>
      <c r="AH47" s="2">
        <f>100</f>
        <v>100</v>
      </c>
      <c r="AK47" s="10">
        <v>44958</v>
      </c>
      <c r="AL47">
        <v>60.6785</v>
      </c>
      <c r="AM47">
        <v>43.904499999999999</v>
      </c>
      <c r="AN47">
        <v>78.5655</v>
      </c>
      <c r="AO47">
        <v>59.619500000000002</v>
      </c>
      <c r="AP47">
        <v>177.52449999999999</v>
      </c>
      <c r="AQ47">
        <v>120.0475</v>
      </c>
      <c r="AR47">
        <v>197.999</v>
      </c>
      <c r="AS47">
        <v>214.32650000000001</v>
      </c>
      <c r="AT47">
        <f t="shared" si="8"/>
        <v>87.159899056186617</v>
      </c>
      <c r="AU47">
        <f t="shared" si="9"/>
        <v>93.260147025135893</v>
      </c>
      <c r="AV47">
        <f t="shared" si="10"/>
        <v>101.1833519361209</v>
      </c>
      <c r="AW47">
        <f t="shared" si="11"/>
        <v>70.933703951681196</v>
      </c>
      <c r="AX47" s="2">
        <f>(5+5)/2</f>
        <v>5</v>
      </c>
    </row>
    <row r="48" spans="1:51" ht="14.25" customHeight="1" x14ac:dyDescent="0.2">
      <c r="A48" s="3" t="s">
        <v>6</v>
      </c>
      <c r="B48" s="4" t="s">
        <v>43</v>
      </c>
      <c r="C48" s="6">
        <v>7</v>
      </c>
      <c r="D48" s="5" t="s">
        <v>4</v>
      </c>
      <c r="E48" s="9">
        <v>44873</v>
      </c>
      <c r="F48">
        <v>55.542499999999997</v>
      </c>
      <c r="G48">
        <v>71.061499999999995</v>
      </c>
      <c r="H48">
        <v>54.195499999999996</v>
      </c>
      <c r="I48">
        <v>41.380499999999998</v>
      </c>
      <c r="J48">
        <v>126.372</v>
      </c>
      <c r="K48">
        <v>108.245</v>
      </c>
      <c r="L48">
        <v>118.41849999999999</v>
      </c>
      <c r="M48">
        <v>152.51499999999999</v>
      </c>
      <c r="N48" s="8">
        <f t="shared" si="0"/>
        <v>112.076547811224</v>
      </c>
      <c r="O48" s="8">
        <f t="shared" si="1"/>
        <v>167.40433738278901</v>
      </c>
      <c r="P48" s="8">
        <f t="shared" si="2"/>
        <v>116.70349227527794</v>
      </c>
      <c r="Q48" s="8">
        <f t="shared" si="3"/>
        <v>69.186817690063279</v>
      </c>
      <c r="R48" s="2">
        <f>(100+95)/2</f>
        <v>97.5</v>
      </c>
      <c r="U48" s="9">
        <v>44903</v>
      </c>
      <c r="V48">
        <v>58.749000000000002</v>
      </c>
      <c r="W48">
        <v>45.144500000000001</v>
      </c>
      <c r="X48">
        <v>85.337999999999994</v>
      </c>
      <c r="Y48">
        <v>45.826499999999996</v>
      </c>
      <c r="Z48">
        <v>140.31799999999998</v>
      </c>
      <c r="AA48">
        <v>77.910499999999999</v>
      </c>
      <c r="AB48">
        <v>167.87899999999999</v>
      </c>
      <c r="AC48">
        <v>175.3175</v>
      </c>
      <c r="AD48" s="8">
        <f t="shared" si="4"/>
        <v>106.76459898231163</v>
      </c>
      <c r="AE48" s="8">
        <f t="shared" si="5"/>
        <v>147.75733052669409</v>
      </c>
      <c r="AF48" s="8">
        <f t="shared" si="6"/>
        <v>129.62425318235157</v>
      </c>
      <c r="AG48" s="8">
        <f t="shared" si="7"/>
        <v>66.654826243814782</v>
      </c>
      <c r="AH48" s="2">
        <f>(95+90)/2</f>
        <v>92.5</v>
      </c>
      <c r="AK48" s="10">
        <v>44958</v>
      </c>
      <c r="AT48" t="e">
        <f t="shared" si="8"/>
        <v>#DIV/0!</v>
      </c>
      <c r="AU48" t="e">
        <f t="shared" si="9"/>
        <v>#DIV/0!</v>
      </c>
      <c r="AV48" t="e">
        <f t="shared" si="10"/>
        <v>#DIV/0!</v>
      </c>
      <c r="AW48" t="e">
        <f t="shared" si="11"/>
        <v>#DIV/0!</v>
      </c>
      <c r="AX48" s="2">
        <v>0</v>
      </c>
      <c r="AY48" s="3" t="s">
        <v>78</v>
      </c>
    </row>
    <row r="49" spans="1:52" ht="14.25" customHeight="1" x14ac:dyDescent="0.2">
      <c r="A49" s="3" t="s">
        <v>6</v>
      </c>
      <c r="B49" s="4" t="s">
        <v>43</v>
      </c>
      <c r="C49" s="6">
        <v>8</v>
      </c>
      <c r="D49" s="5" t="s">
        <v>4</v>
      </c>
      <c r="E49" s="9">
        <v>44873</v>
      </c>
      <c r="F49">
        <v>55.138000000000005</v>
      </c>
      <c r="G49">
        <v>64.982500000000002</v>
      </c>
      <c r="H49">
        <v>53.865000000000002</v>
      </c>
      <c r="I49">
        <v>46.564500000000002</v>
      </c>
      <c r="J49">
        <v>122.122</v>
      </c>
      <c r="K49">
        <v>102.18600000000001</v>
      </c>
      <c r="L49">
        <v>113.36</v>
      </c>
      <c r="M49">
        <v>150.83199999999999</v>
      </c>
      <c r="N49" s="8">
        <f t="shared" si="0"/>
        <v>115.13232668970375</v>
      </c>
      <c r="O49" s="8">
        <f t="shared" si="1"/>
        <v>162.1605454758969</v>
      </c>
      <c r="P49" s="8">
        <f t="shared" si="2"/>
        <v>121.1677399435427</v>
      </c>
      <c r="Q49" s="8">
        <f t="shared" si="3"/>
        <v>78.722999761323862</v>
      </c>
      <c r="R49" s="2">
        <f>100</f>
        <v>100</v>
      </c>
      <c r="U49" s="9">
        <v>44903</v>
      </c>
      <c r="V49">
        <v>61.038499999999999</v>
      </c>
      <c r="W49">
        <v>49.060500000000005</v>
      </c>
      <c r="X49">
        <v>87.273499999999999</v>
      </c>
      <c r="Y49">
        <v>46.841999999999999</v>
      </c>
      <c r="Z49">
        <v>153.12450000000001</v>
      </c>
      <c r="AA49">
        <v>92.48599999999999</v>
      </c>
      <c r="AB49">
        <v>180.90049999999999</v>
      </c>
      <c r="AC49">
        <v>186.07050000000001</v>
      </c>
      <c r="AD49" s="8">
        <f t="shared" si="4"/>
        <v>101.64811966732952</v>
      </c>
      <c r="AE49" s="8">
        <f t="shared" si="5"/>
        <v>135.26833791060272</v>
      </c>
      <c r="AF49" s="8">
        <f t="shared" si="6"/>
        <v>123.02200657267393</v>
      </c>
      <c r="AG49" s="8">
        <f t="shared" si="7"/>
        <v>64.194539166606205</v>
      </c>
      <c r="AH49" s="2">
        <f>100</f>
        <v>100</v>
      </c>
      <c r="AK49" s="10">
        <v>44958</v>
      </c>
      <c r="AL49">
        <v>36.332000000000001</v>
      </c>
      <c r="AM49">
        <v>30.3765</v>
      </c>
      <c r="AN49">
        <v>52.503500000000003</v>
      </c>
      <c r="AO49">
        <v>26.125</v>
      </c>
      <c r="AP49">
        <v>170.87099999999998</v>
      </c>
      <c r="AQ49">
        <v>113.69499999999999</v>
      </c>
      <c r="AR49">
        <v>190.90600000000001</v>
      </c>
      <c r="AS49">
        <v>207.72300000000001</v>
      </c>
      <c r="AT49">
        <f t="shared" si="8"/>
        <v>54.220201204417371</v>
      </c>
      <c r="AU49">
        <f t="shared" si="9"/>
        <v>68.129711069088344</v>
      </c>
      <c r="AV49">
        <f t="shared" si="10"/>
        <v>70.130810451216831</v>
      </c>
      <c r="AW49">
        <f t="shared" si="11"/>
        <v>32.070955069972996</v>
      </c>
      <c r="AX49" s="2">
        <f>(80+75)/2</f>
        <v>77.5</v>
      </c>
    </row>
    <row r="50" spans="1:52" ht="14.25" customHeight="1" x14ac:dyDescent="0.2">
      <c r="A50" s="3" t="s">
        <v>6</v>
      </c>
      <c r="B50" s="4" t="s">
        <v>44</v>
      </c>
      <c r="C50" s="6">
        <v>1</v>
      </c>
      <c r="D50" s="5" t="s">
        <v>4</v>
      </c>
      <c r="E50" s="9">
        <v>44873</v>
      </c>
      <c r="F50">
        <v>45.915499999999994</v>
      </c>
      <c r="G50">
        <v>62.196999999999996</v>
      </c>
      <c r="H50">
        <v>46.03</v>
      </c>
      <c r="I50">
        <v>29.512499999999999</v>
      </c>
      <c r="J50">
        <v>148.6035</v>
      </c>
      <c r="K50">
        <v>129.09399999999999</v>
      </c>
      <c r="L50">
        <v>143.6275</v>
      </c>
      <c r="M50">
        <v>173.16300000000001</v>
      </c>
      <c r="N50" s="8">
        <f t="shared" si="0"/>
        <v>78.789883818348827</v>
      </c>
      <c r="O50" s="8">
        <f t="shared" si="1"/>
        <v>122.85803368088369</v>
      </c>
      <c r="P50" s="8">
        <f t="shared" si="2"/>
        <v>81.722859480252737</v>
      </c>
      <c r="Q50" s="8">
        <f t="shared" si="3"/>
        <v>43.460135825782643</v>
      </c>
      <c r="R50" s="2">
        <f>100</f>
        <v>100</v>
      </c>
      <c r="T50" s="3" t="s">
        <v>9</v>
      </c>
      <c r="U50" s="9">
        <v>44903</v>
      </c>
      <c r="V50">
        <v>44.004999999999995</v>
      </c>
      <c r="W50">
        <v>34.533000000000001</v>
      </c>
      <c r="X50">
        <v>55.1235</v>
      </c>
      <c r="Y50">
        <v>42.355000000000004</v>
      </c>
      <c r="Z50">
        <v>136.929</v>
      </c>
      <c r="AA50">
        <v>75.506500000000003</v>
      </c>
      <c r="AB50">
        <v>148.875</v>
      </c>
      <c r="AC50">
        <v>186.55349999999999</v>
      </c>
      <c r="AD50" s="8">
        <f t="shared" si="4"/>
        <v>81.949587012247221</v>
      </c>
      <c r="AE50" s="8">
        <f t="shared" si="5"/>
        <v>116.62459523352294</v>
      </c>
      <c r="AF50" s="8">
        <f t="shared" si="6"/>
        <v>94.418085642317379</v>
      </c>
      <c r="AG50" s="8">
        <f t="shared" si="7"/>
        <v>57.895054233772093</v>
      </c>
      <c r="AH50" s="2">
        <f>100</f>
        <v>100</v>
      </c>
      <c r="AK50" s="10">
        <v>44958</v>
      </c>
      <c r="AT50" t="e">
        <f t="shared" si="8"/>
        <v>#DIV/0!</v>
      </c>
      <c r="AU50" t="e">
        <f t="shared" si="9"/>
        <v>#DIV/0!</v>
      </c>
      <c r="AV50" t="e">
        <f t="shared" si="10"/>
        <v>#DIV/0!</v>
      </c>
      <c r="AW50" t="e">
        <f t="shared" si="11"/>
        <v>#DIV/0!</v>
      </c>
      <c r="AX50" s="2">
        <v>0</v>
      </c>
      <c r="AY50" s="3" t="s">
        <v>78</v>
      </c>
    </row>
    <row r="51" spans="1:52" ht="14.25" customHeight="1" x14ac:dyDescent="0.2">
      <c r="A51" s="3" t="s">
        <v>6</v>
      </c>
      <c r="B51" s="4" t="s">
        <v>44</v>
      </c>
      <c r="C51" s="6">
        <v>2</v>
      </c>
      <c r="D51" s="5" t="s">
        <v>4</v>
      </c>
      <c r="E51" s="9">
        <v>44873</v>
      </c>
      <c r="F51">
        <v>53.689500000000002</v>
      </c>
      <c r="G51">
        <v>70.798000000000002</v>
      </c>
      <c r="H51">
        <v>54.061499999999995</v>
      </c>
      <c r="I51">
        <v>36.201000000000001</v>
      </c>
      <c r="J51">
        <v>149.13050000000001</v>
      </c>
      <c r="K51">
        <v>130.4965</v>
      </c>
      <c r="L51">
        <v>144.6585</v>
      </c>
      <c r="M51">
        <v>172.28700000000001</v>
      </c>
      <c r="N51" s="8">
        <f t="shared" si="0"/>
        <v>91.804308977707436</v>
      </c>
      <c r="O51" s="8">
        <f t="shared" si="1"/>
        <v>138.34462993260357</v>
      </c>
      <c r="P51" s="8">
        <f t="shared" si="2"/>
        <v>95.298115907464805</v>
      </c>
      <c r="Q51" s="8">
        <f t="shared" si="3"/>
        <v>53.580682233714676</v>
      </c>
      <c r="R51" s="2">
        <f>(95+100)/2</f>
        <v>97.5</v>
      </c>
      <c r="U51" s="9">
        <v>44903</v>
      </c>
      <c r="V51">
        <v>45.619500000000002</v>
      </c>
      <c r="W51">
        <v>30.525500000000001</v>
      </c>
      <c r="X51">
        <v>67.308999999999997</v>
      </c>
      <c r="Y51">
        <v>39.060500000000005</v>
      </c>
      <c r="Z51">
        <v>134.29750000000001</v>
      </c>
      <c r="AA51">
        <v>69.304500000000004</v>
      </c>
      <c r="AB51">
        <v>157.858</v>
      </c>
      <c r="AC51">
        <v>175.5155</v>
      </c>
      <c r="AD51" s="8">
        <f t="shared" si="4"/>
        <v>86.620916249371732</v>
      </c>
      <c r="AE51" s="8">
        <f t="shared" si="5"/>
        <v>112.31597515312858</v>
      </c>
      <c r="AF51" s="8">
        <f t="shared" si="6"/>
        <v>108.7293326914062</v>
      </c>
      <c r="AG51" s="8">
        <f t="shared" si="7"/>
        <v>56.749560580119713</v>
      </c>
      <c r="AH51" s="2">
        <f>100</f>
        <v>100</v>
      </c>
      <c r="AK51" s="10">
        <v>44958</v>
      </c>
      <c r="AT51" t="e">
        <f t="shared" si="8"/>
        <v>#DIV/0!</v>
      </c>
      <c r="AU51" t="e">
        <f t="shared" si="9"/>
        <v>#DIV/0!</v>
      </c>
      <c r="AV51" t="e">
        <f t="shared" si="10"/>
        <v>#DIV/0!</v>
      </c>
      <c r="AW51" t="e">
        <f t="shared" si="11"/>
        <v>#DIV/0!</v>
      </c>
      <c r="AX51" s="2">
        <v>0</v>
      </c>
      <c r="AY51" s="3" t="s">
        <v>78</v>
      </c>
    </row>
    <row r="52" spans="1:52" ht="14.25" customHeight="1" x14ac:dyDescent="0.2">
      <c r="A52" s="3" t="s">
        <v>6</v>
      </c>
      <c r="B52" s="4" t="s">
        <v>44</v>
      </c>
      <c r="C52" s="6">
        <v>3</v>
      </c>
      <c r="D52" s="5" t="s">
        <v>4</v>
      </c>
      <c r="E52" s="9">
        <v>44873</v>
      </c>
      <c r="F52">
        <v>50.014000000000003</v>
      </c>
      <c r="G52">
        <v>70.441000000000003</v>
      </c>
      <c r="H52">
        <v>51.2</v>
      </c>
      <c r="I52">
        <v>28.416</v>
      </c>
      <c r="J52">
        <v>139.88200000000001</v>
      </c>
      <c r="K52">
        <v>121.15350000000001</v>
      </c>
      <c r="L52">
        <v>134.92899999999997</v>
      </c>
      <c r="M52">
        <v>163.61700000000002</v>
      </c>
      <c r="N52" s="8">
        <f t="shared" si="0"/>
        <v>91.173775038961409</v>
      </c>
      <c r="O52" s="8">
        <f t="shared" si="1"/>
        <v>148.26195693892458</v>
      </c>
      <c r="P52" s="8">
        <f t="shared" si="2"/>
        <v>96.762000755953153</v>
      </c>
      <c r="Q52" s="8">
        <f t="shared" si="3"/>
        <v>44.286840609472122</v>
      </c>
      <c r="R52" s="2">
        <f>100</f>
        <v>100</v>
      </c>
      <c r="U52" s="9">
        <v>44903</v>
      </c>
      <c r="V52">
        <v>55.874000000000002</v>
      </c>
      <c r="W52">
        <v>43.250500000000002</v>
      </c>
      <c r="X52">
        <v>71.410499999999999</v>
      </c>
      <c r="Y52">
        <v>52.959499999999998</v>
      </c>
      <c r="Z52">
        <v>156.95400000000001</v>
      </c>
      <c r="AA52">
        <v>125.62949999999999</v>
      </c>
      <c r="AB52">
        <v>144.452</v>
      </c>
      <c r="AC52">
        <v>179.41050000000001</v>
      </c>
      <c r="AD52" s="8">
        <f t="shared" si="4"/>
        <v>90.777361519935781</v>
      </c>
      <c r="AE52" s="8">
        <f t="shared" si="5"/>
        <v>87.788915023939452</v>
      </c>
      <c r="AF52" s="8">
        <f t="shared" si="6"/>
        <v>126.06040414809071</v>
      </c>
      <c r="AG52" s="8">
        <f t="shared" si="7"/>
        <v>75.272475691222084</v>
      </c>
      <c r="AH52" s="2">
        <f>100</f>
        <v>100</v>
      </c>
      <c r="AK52" s="10">
        <v>44958</v>
      </c>
      <c r="AT52" t="e">
        <f t="shared" si="8"/>
        <v>#DIV/0!</v>
      </c>
      <c r="AU52" t="e">
        <f t="shared" si="9"/>
        <v>#DIV/0!</v>
      </c>
      <c r="AV52" t="e">
        <f t="shared" si="10"/>
        <v>#DIV/0!</v>
      </c>
      <c r="AW52" t="e">
        <f t="shared" si="11"/>
        <v>#DIV/0!</v>
      </c>
      <c r="AX52" s="2">
        <v>0</v>
      </c>
      <c r="AY52" s="3" t="s">
        <v>78</v>
      </c>
    </row>
    <row r="53" spans="1:52" ht="14.25" customHeight="1" x14ac:dyDescent="0.2">
      <c r="A53" s="3" t="s">
        <v>6</v>
      </c>
      <c r="B53" s="4" t="s">
        <v>44</v>
      </c>
      <c r="C53" s="6">
        <v>4</v>
      </c>
      <c r="D53" s="5" t="s">
        <v>4</v>
      </c>
      <c r="E53" s="9">
        <v>44873</v>
      </c>
      <c r="F53">
        <v>53.183499999999995</v>
      </c>
      <c r="G53">
        <v>73.200500000000005</v>
      </c>
      <c r="H53">
        <v>53.8035</v>
      </c>
      <c r="I53">
        <v>32.563000000000002</v>
      </c>
      <c r="J53">
        <v>150.38650000000001</v>
      </c>
      <c r="K53">
        <v>135.274</v>
      </c>
      <c r="L53">
        <v>145.67750000000001</v>
      </c>
      <c r="M53">
        <v>170.14049999999997</v>
      </c>
      <c r="N53" s="8">
        <f t="shared" si="0"/>
        <v>90.179587263484407</v>
      </c>
      <c r="O53" s="8">
        <f t="shared" si="1"/>
        <v>137.98754749619292</v>
      </c>
      <c r="P53" s="8">
        <f t="shared" si="2"/>
        <v>94.179900808292288</v>
      </c>
      <c r="Q53" s="8">
        <f t="shared" si="3"/>
        <v>48.80416479321503</v>
      </c>
      <c r="R53" s="2">
        <f>100</f>
        <v>100</v>
      </c>
      <c r="U53" s="9">
        <v>44903</v>
      </c>
      <c r="V53">
        <v>71.424000000000007</v>
      </c>
      <c r="W53">
        <v>57.636499999999998</v>
      </c>
      <c r="X53">
        <v>96.952500000000001</v>
      </c>
      <c r="Y53">
        <v>59.746499999999997</v>
      </c>
      <c r="Z53">
        <v>145.26</v>
      </c>
      <c r="AA53">
        <v>78.914500000000004</v>
      </c>
      <c r="AB53">
        <v>168.7525</v>
      </c>
      <c r="AC53">
        <v>188.149</v>
      </c>
      <c r="AD53" s="8">
        <f t="shared" si="4"/>
        <v>125.3828996282528</v>
      </c>
      <c r="AE53" s="8">
        <f t="shared" si="5"/>
        <v>186.2434343498343</v>
      </c>
      <c r="AF53" s="8">
        <f t="shared" si="6"/>
        <v>146.50382957289523</v>
      </c>
      <c r="AG53" s="8">
        <f t="shared" si="7"/>
        <v>80.974958676368189</v>
      </c>
      <c r="AH53" s="2">
        <f>100</f>
        <v>100</v>
      </c>
      <c r="AK53" s="10">
        <v>44958</v>
      </c>
      <c r="AT53" t="e">
        <f t="shared" si="8"/>
        <v>#DIV/0!</v>
      </c>
      <c r="AU53" t="e">
        <f t="shared" si="9"/>
        <v>#DIV/0!</v>
      </c>
      <c r="AV53" t="e">
        <f t="shared" si="10"/>
        <v>#DIV/0!</v>
      </c>
      <c r="AW53" t="e">
        <f t="shared" si="11"/>
        <v>#DIV/0!</v>
      </c>
      <c r="AX53" s="2">
        <v>0</v>
      </c>
      <c r="AY53" s="3" t="s">
        <v>78</v>
      </c>
    </row>
    <row r="54" spans="1:52" ht="14.25" customHeight="1" x14ac:dyDescent="0.2">
      <c r="A54" s="3" t="s">
        <v>6</v>
      </c>
      <c r="B54" s="4" t="s">
        <v>44</v>
      </c>
      <c r="C54" s="6">
        <v>5</v>
      </c>
      <c r="D54" s="5" t="s">
        <v>4</v>
      </c>
      <c r="E54" s="9">
        <v>44873</v>
      </c>
      <c r="F54">
        <v>73.210999999999999</v>
      </c>
      <c r="G54">
        <v>99.538999999999987</v>
      </c>
      <c r="H54">
        <v>74.581500000000005</v>
      </c>
      <c r="I54">
        <v>45.520499999999998</v>
      </c>
      <c r="J54">
        <v>166.80250000000001</v>
      </c>
      <c r="K54">
        <v>150.66</v>
      </c>
      <c r="L54">
        <v>162.1395</v>
      </c>
      <c r="M54">
        <v>187.5205</v>
      </c>
      <c r="N54" s="8">
        <f t="shared" si="0"/>
        <v>111.92161388468396</v>
      </c>
      <c r="O54" s="8">
        <f t="shared" si="1"/>
        <v>168.47500995619274</v>
      </c>
      <c r="P54" s="8">
        <f t="shared" si="2"/>
        <v>117.29580083816714</v>
      </c>
      <c r="Q54" s="8">
        <f t="shared" si="3"/>
        <v>61.901112145072133</v>
      </c>
      <c r="R54" s="2">
        <f>100</f>
        <v>100</v>
      </c>
      <c r="U54" s="9">
        <v>44903</v>
      </c>
      <c r="V54">
        <v>60.491</v>
      </c>
      <c r="W54">
        <v>45.683999999999997</v>
      </c>
      <c r="X54">
        <v>86.563999999999993</v>
      </c>
      <c r="Y54">
        <v>49.301000000000002</v>
      </c>
      <c r="Z54">
        <v>136.04500000000002</v>
      </c>
      <c r="AA54">
        <v>70.50200000000001</v>
      </c>
      <c r="AB54">
        <v>162.62649999999999</v>
      </c>
      <c r="AC54">
        <v>174.89699999999999</v>
      </c>
      <c r="AD54" s="8">
        <f t="shared" si="4"/>
        <v>113.38310853026572</v>
      </c>
      <c r="AE54" s="8">
        <f t="shared" si="5"/>
        <v>165.23531247340497</v>
      </c>
      <c r="AF54" s="8">
        <f t="shared" si="6"/>
        <v>135.73322920926171</v>
      </c>
      <c r="AG54" s="8">
        <f t="shared" si="7"/>
        <v>71.880907048148345</v>
      </c>
      <c r="AH54" s="2">
        <f>100</f>
        <v>100</v>
      </c>
      <c r="AK54" s="10">
        <v>44958</v>
      </c>
      <c r="AT54" t="e">
        <f t="shared" si="8"/>
        <v>#DIV/0!</v>
      </c>
      <c r="AU54" t="e">
        <f t="shared" si="9"/>
        <v>#DIV/0!</v>
      </c>
      <c r="AV54" t="e">
        <f t="shared" si="10"/>
        <v>#DIV/0!</v>
      </c>
      <c r="AW54" t="e">
        <f t="shared" si="11"/>
        <v>#DIV/0!</v>
      </c>
      <c r="AX54" s="2">
        <v>0</v>
      </c>
      <c r="AY54" s="3" t="s">
        <v>78</v>
      </c>
    </row>
    <row r="55" spans="1:52" ht="14.25" customHeight="1" x14ac:dyDescent="0.2">
      <c r="A55" s="3" t="s">
        <v>6</v>
      </c>
      <c r="B55" s="4" t="s">
        <v>44</v>
      </c>
      <c r="C55" s="6">
        <v>6</v>
      </c>
      <c r="D55" s="5" t="s">
        <v>4</v>
      </c>
      <c r="E55" s="9">
        <v>44873</v>
      </c>
      <c r="F55">
        <v>51.351500000000001</v>
      </c>
      <c r="G55">
        <v>68.669499999999999</v>
      </c>
      <c r="H55">
        <v>51.152999999999999</v>
      </c>
      <c r="I55">
        <v>34.229500000000002</v>
      </c>
      <c r="J55">
        <v>168.52499999999998</v>
      </c>
      <c r="K55">
        <v>158.66999999999999</v>
      </c>
      <c r="L55">
        <v>152.071</v>
      </c>
      <c r="M55">
        <v>181.24950000000001</v>
      </c>
      <c r="N55" s="8">
        <f t="shared" si="0"/>
        <v>77.701424121050309</v>
      </c>
      <c r="O55" s="8">
        <f t="shared" si="1"/>
        <v>110.35937795424466</v>
      </c>
      <c r="P55" s="8">
        <f t="shared" si="2"/>
        <v>85.775821820070874</v>
      </c>
      <c r="Q55" s="8">
        <f t="shared" si="3"/>
        <v>48.157498365512737</v>
      </c>
      <c r="R55" s="2">
        <f>100</f>
        <v>100</v>
      </c>
      <c r="U55" s="9">
        <v>44911</v>
      </c>
      <c r="V55">
        <v>54.521500000000003</v>
      </c>
      <c r="W55">
        <v>40.838999999999999</v>
      </c>
      <c r="X55">
        <v>68.120499999999993</v>
      </c>
      <c r="Y55">
        <v>54.599999999999994</v>
      </c>
      <c r="Z55">
        <v>173.37950000000001</v>
      </c>
      <c r="AA55">
        <v>122.67349999999999</v>
      </c>
      <c r="AB55">
        <v>177.94550000000001</v>
      </c>
      <c r="AC55">
        <v>219.655</v>
      </c>
      <c r="AD55" s="8">
        <f t="shared" si="4"/>
        <v>80.188156615978244</v>
      </c>
      <c r="AE55" s="8">
        <f t="shared" si="5"/>
        <v>84.891561747239621</v>
      </c>
      <c r="AF55" s="8">
        <f t="shared" si="6"/>
        <v>97.618245474035575</v>
      </c>
      <c r="AG55" s="8">
        <f t="shared" si="7"/>
        <v>63.38576403906125</v>
      </c>
      <c r="AH55" s="2">
        <f>100</f>
        <v>100</v>
      </c>
      <c r="AJ55" s="3"/>
      <c r="AK55" s="10">
        <v>44958</v>
      </c>
      <c r="AL55">
        <v>24.141000000000002</v>
      </c>
      <c r="AM55">
        <v>23.533999999999999</v>
      </c>
      <c r="AN55">
        <v>37.354500000000002</v>
      </c>
      <c r="AO55">
        <v>11.532499999999999</v>
      </c>
      <c r="AP55">
        <v>154.92250000000001</v>
      </c>
      <c r="AQ55">
        <v>94.843999999999994</v>
      </c>
      <c r="AR55">
        <v>174.46800000000002</v>
      </c>
      <c r="AS55">
        <v>195.44649999999999</v>
      </c>
      <c r="AT55">
        <f t="shared" si="8"/>
        <v>39.735706562958896</v>
      </c>
      <c r="AU55">
        <f t="shared" si="9"/>
        <v>63.27411328075577</v>
      </c>
      <c r="AV55">
        <f t="shared" si="10"/>
        <v>54.596817181374234</v>
      </c>
      <c r="AW55">
        <f t="shared" si="11"/>
        <v>15.04650889117994</v>
      </c>
      <c r="AX55" s="2">
        <f>(100+95)/2</f>
        <v>97.5</v>
      </c>
    </row>
    <row r="56" spans="1:52" ht="14.25" customHeight="1" x14ac:dyDescent="0.2">
      <c r="A56" s="3" t="s">
        <v>6</v>
      </c>
      <c r="B56" s="4" t="s">
        <v>44</v>
      </c>
      <c r="C56" s="6">
        <v>7</v>
      </c>
      <c r="D56" s="5" t="s">
        <v>4</v>
      </c>
      <c r="E56" s="9">
        <v>44873</v>
      </c>
      <c r="F56" s="3">
        <v>56.185000000000002</v>
      </c>
      <c r="G56">
        <v>77.191499999999991</v>
      </c>
      <c r="H56">
        <v>55.94</v>
      </c>
      <c r="I56">
        <v>35.4375</v>
      </c>
      <c r="J56">
        <v>160.65299999999999</v>
      </c>
      <c r="K56">
        <v>144.28149999999999</v>
      </c>
      <c r="L56">
        <v>155.09199999999998</v>
      </c>
      <c r="M56">
        <v>182.64949999999999</v>
      </c>
      <c r="N56" s="8">
        <f t="shared" si="0"/>
        <v>89.180874306735646</v>
      </c>
      <c r="O56" s="8">
        <f t="shared" si="1"/>
        <v>136.42658622207281</v>
      </c>
      <c r="P56" s="8">
        <f t="shared" si="2"/>
        <v>91.975730534134584</v>
      </c>
      <c r="Q56" s="8">
        <f t="shared" si="3"/>
        <v>49.474882219770656</v>
      </c>
      <c r="R56" s="2">
        <f>100</f>
        <v>100</v>
      </c>
      <c r="U56" s="9">
        <v>44903</v>
      </c>
      <c r="V56">
        <v>57.506999999999998</v>
      </c>
      <c r="W56">
        <v>49.424500000000002</v>
      </c>
      <c r="X56">
        <v>85.3125</v>
      </c>
      <c r="Y56">
        <v>50.712000000000003</v>
      </c>
      <c r="Z56">
        <v>157.81049999999999</v>
      </c>
      <c r="AA56">
        <v>94.088999999999999</v>
      </c>
      <c r="AB56">
        <v>182.35899999999998</v>
      </c>
      <c r="AC56">
        <v>196.8655</v>
      </c>
      <c r="AD56" s="8">
        <f t="shared" si="4"/>
        <v>92.923379623028879</v>
      </c>
      <c r="AE56" s="8">
        <f t="shared" si="5"/>
        <v>133.95027580269746</v>
      </c>
      <c r="AF56" s="8">
        <f t="shared" si="6"/>
        <v>119.29593548988535</v>
      </c>
      <c r="AG56" s="8">
        <f t="shared" si="7"/>
        <v>65.687283957829081</v>
      </c>
      <c r="AH56" s="2">
        <f>100</f>
        <v>100</v>
      </c>
      <c r="AK56" s="10">
        <v>44958</v>
      </c>
      <c r="AT56" t="e">
        <f t="shared" si="8"/>
        <v>#DIV/0!</v>
      </c>
      <c r="AU56" t="e">
        <f t="shared" si="9"/>
        <v>#DIV/0!</v>
      </c>
      <c r="AV56" t="e">
        <f t="shared" si="10"/>
        <v>#DIV/0!</v>
      </c>
      <c r="AW56" t="e">
        <f t="shared" si="11"/>
        <v>#DIV/0!</v>
      </c>
      <c r="AX56" s="2">
        <v>0</v>
      </c>
      <c r="AY56" s="3" t="s">
        <v>78</v>
      </c>
    </row>
    <row r="57" spans="1:52" ht="14.25" customHeight="1" x14ac:dyDescent="0.2">
      <c r="A57" s="3" t="s">
        <v>6</v>
      </c>
      <c r="B57" s="4" t="s">
        <v>44</v>
      </c>
      <c r="C57" s="6">
        <v>8</v>
      </c>
      <c r="D57" s="5" t="s">
        <v>4</v>
      </c>
      <c r="E57" s="9">
        <v>44873</v>
      </c>
      <c r="F57">
        <v>59.731499999999997</v>
      </c>
      <c r="G57">
        <v>78.128999999999991</v>
      </c>
      <c r="H57">
        <v>60.393500000000003</v>
      </c>
      <c r="I57">
        <v>40.667000000000002</v>
      </c>
      <c r="J57">
        <v>150.93049999999999</v>
      </c>
      <c r="K57">
        <v>133.84550000000002</v>
      </c>
      <c r="L57">
        <v>146.7895</v>
      </c>
      <c r="M57">
        <v>172.22649999999999</v>
      </c>
      <c r="N57" s="8">
        <f t="shared" si="0"/>
        <v>100.91752495353822</v>
      </c>
      <c r="O57" s="8">
        <f t="shared" si="1"/>
        <v>148.84994265776581</v>
      </c>
      <c r="P57" s="8">
        <f t="shared" si="2"/>
        <v>104.91446935918441</v>
      </c>
      <c r="Q57" s="8">
        <f t="shared" si="3"/>
        <v>60.211901188260811</v>
      </c>
      <c r="R57" s="2">
        <f>100</f>
        <v>100</v>
      </c>
      <c r="U57" s="9">
        <v>44903</v>
      </c>
      <c r="V57">
        <v>47.081000000000003</v>
      </c>
      <c r="W57">
        <v>34.871000000000002</v>
      </c>
      <c r="X57">
        <v>67.634</v>
      </c>
      <c r="Y57">
        <v>38.732500000000002</v>
      </c>
      <c r="Z57">
        <v>128.477</v>
      </c>
      <c r="AA57">
        <v>71.419499999999999</v>
      </c>
      <c r="AB57">
        <v>150.32599999999999</v>
      </c>
      <c r="AC57">
        <v>163.7825</v>
      </c>
      <c r="AD57" s="8">
        <f t="shared" si="4"/>
        <v>93.445947523681284</v>
      </c>
      <c r="AE57" s="8">
        <f t="shared" si="5"/>
        <v>124.50528217083571</v>
      </c>
      <c r="AF57" s="8">
        <f t="shared" si="6"/>
        <v>114.72845682051009</v>
      </c>
      <c r="AG57" s="8">
        <f t="shared" si="7"/>
        <v>60.304290751453912</v>
      </c>
      <c r="AH57" s="2">
        <f>100</f>
        <v>100</v>
      </c>
      <c r="AK57" s="10">
        <v>44958</v>
      </c>
      <c r="AT57" t="e">
        <f t="shared" si="8"/>
        <v>#DIV/0!</v>
      </c>
      <c r="AU57" t="e">
        <f t="shared" si="9"/>
        <v>#DIV/0!</v>
      </c>
      <c r="AV57" t="e">
        <f t="shared" si="10"/>
        <v>#DIV/0!</v>
      </c>
      <c r="AW57" t="e">
        <f t="shared" si="11"/>
        <v>#DIV/0!</v>
      </c>
      <c r="AX57" s="2">
        <v>0</v>
      </c>
      <c r="AY57" s="3" t="s">
        <v>78</v>
      </c>
    </row>
    <row r="58" spans="1:52" ht="14.25" customHeight="1" x14ac:dyDescent="0.2">
      <c r="A58" s="3" t="s">
        <v>6</v>
      </c>
      <c r="B58" s="4" t="s">
        <v>45</v>
      </c>
      <c r="C58" s="6">
        <v>1</v>
      </c>
      <c r="D58" s="5" t="s">
        <v>4</v>
      </c>
      <c r="E58" s="9">
        <v>44873</v>
      </c>
      <c r="F58">
        <v>44.802499999999995</v>
      </c>
      <c r="G58">
        <v>52.542999999999999</v>
      </c>
      <c r="H58">
        <v>53.855499999999999</v>
      </c>
      <c r="I58">
        <v>36.788499999999999</v>
      </c>
      <c r="J58">
        <v>166.85300000000001</v>
      </c>
      <c r="K58">
        <v>145.55600000000001</v>
      </c>
      <c r="L58">
        <v>161.16399999999999</v>
      </c>
      <c r="M58">
        <v>193.74450000000002</v>
      </c>
      <c r="N58" s="8">
        <f t="shared" si="0"/>
        <v>68.471274115538819</v>
      </c>
      <c r="O58" s="8">
        <f t="shared" si="1"/>
        <v>92.050241831322637</v>
      </c>
      <c r="P58" s="8">
        <f t="shared" si="2"/>
        <v>85.212283760641341</v>
      </c>
      <c r="Q58" s="8">
        <f t="shared" si="3"/>
        <v>48.419787400416517</v>
      </c>
      <c r="R58" s="2">
        <f>(85+90)/2</f>
        <v>87.5</v>
      </c>
      <c r="U58" s="9">
        <v>44903</v>
      </c>
      <c r="V58" s="3">
        <v>44.78</v>
      </c>
      <c r="W58">
        <v>31.29</v>
      </c>
      <c r="X58">
        <v>65.158500000000004</v>
      </c>
      <c r="Y58">
        <v>37.9285</v>
      </c>
      <c r="Z58">
        <v>138.505</v>
      </c>
      <c r="AA58">
        <v>71.047499999999999</v>
      </c>
      <c r="AB58">
        <v>162.76650000000001</v>
      </c>
      <c r="AC58">
        <v>181.75</v>
      </c>
      <c r="AD58" s="8">
        <f t="shared" si="4"/>
        <v>82.443955091873946</v>
      </c>
      <c r="AE58" s="8">
        <f t="shared" si="5"/>
        <v>112.3044442098596</v>
      </c>
      <c r="AF58" s="8">
        <f t="shared" si="6"/>
        <v>102.08130972896757</v>
      </c>
      <c r="AG58" s="8">
        <f t="shared" si="7"/>
        <v>53.214676753782669</v>
      </c>
      <c r="AH58" s="2">
        <f>(90+85)/2</f>
        <v>87.5</v>
      </c>
      <c r="AK58" s="10">
        <v>44958</v>
      </c>
      <c r="AT58" t="e">
        <f t="shared" si="8"/>
        <v>#DIV/0!</v>
      </c>
      <c r="AU58" t="e">
        <f t="shared" si="9"/>
        <v>#DIV/0!</v>
      </c>
      <c r="AV58" t="e">
        <f t="shared" si="10"/>
        <v>#DIV/0!</v>
      </c>
      <c r="AW58" t="e">
        <f t="shared" si="11"/>
        <v>#DIV/0!</v>
      </c>
      <c r="AX58" s="2">
        <v>0</v>
      </c>
      <c r="AY58" s="3" t="s">
        <v>78</v>
      </c>
    </row>
    <row r="59" spans="1:52" ht="14.25" customHeight="1" x14ac:dyDescent="0.2">
      <c r="A59" s="3" t="s">
        <v>6</v>
      </c>
      <c r="B59" s="4" t="s">
        <v>45</v>
      </c>
      <c r="C59" s="6">
        <v>2</v>
      </c>
      <c r="D59" s="5" t="s">
        <v>4</v>
      </c>
      <c r="E59" s="9">
        <v>44873</v>
      </c>
      <c r="F59">
        <v>58.888999999999996</v>
      </c>
      <c r="G59">
        <v>80.545999999999992</v>
      </c>
      <c r="H59">
        <v>59.192499999999995</v>
      </c>
      <c r="I59">
        <v>36.926000000000002</v>
      </c>
      <c r="J59">
        <v>161.87549999999999</v>
      </c>
      <c r="K59">
        <v>141.297</v>
      </c>
      <c r="L59">
        <v>155.79899999999998</v>
      </c>
      <c r="M59">
        <v>188.49099999999999</v>
      </c>
      <c r="N59" s="8">
        <f t="shared" si="0"/>
        <v>92.766941260413091</v>
      </c>
      <c r="O59" s="8">
        <f t="shared" si="1"/>
        <v>145.36210959892989</v>
      </c>
      <c r="P59" s="8">
        <f t="shared" si="2"/>
        <v>96.881799626441776</v>
      </c>
      <c r="Q59" s="8">
        <f t="shared" si="3"/>
        <v>49.955329432174487</v>
      </c>
      <c r="R59" s="2">
        <f>(95+100)/2</f>
        <v>97.5</v>
      </c>
      <c r="U59" s="9">
        <v>44903</v>
      </c>
      <c r="V59">
        <v>58.241</v>
      </c>
      <c r="W59">
        <v>46.825000000000003</v>
      </c>
      <c r="X59">
        <v>85.230500000000006</v>
      </c>
      <c r="Y59">
        <v>42.697000000000003</v>
      </c>
      <c r="Z59">
        <v>136.57499999999999</v>
      </c>
      <c r="AA59">
        <v>71.206500000000005</v>
      </c>
      <c r="AB59">
        <v>164.2825</v>
      </c>
      <c r="AC59">
        <v>174.07</v>
      </c>
      <c r="AD59" s="8">
        <f t="shared" si="4"/>
        <v>108.74211971444262</v>
      </c>
      <c r="AE59" s="8">
        <f t="shared" si="5"/>
        <v>167.68658760085106</v>
      </c>
      <c r="AF59" s="8">
        <f t="shared" si="6"/>
        <v>132.29514707896459</v>
      </c>
      <c r="AG59" s="8">
        <f t="shared" si="7"/>
        <v>62.548026655943012</v>
      </c>
      <c r="AH59" s="2">
        <f>100</f>
        <v>100</v>
      </c>
      <c r="AK59" s="10">
        <v>44958</v>
      </c>
      <c r="AT59" t="e">
        <f t="shared" si="8"/>
        <v>#DIV/0!</v>
      </c>
      <c r="AU59" t="e">
        <f t="shared" si="9"/>
        <v>#DIV/0!</v>
      </c>
      <c r="AV59" t="e">
        <f t="shared" si="10"/>
        <v>#DIV/0!</v>
      </c>
      <c r="AW59" t="e">
        <f t="shared" si="11"/>
        <v>#DIV/0!</v>
      </c>
      <c r="AX59" s="2">
        <v>0</v>
      </c>
      <c r="AY59" s="3" t="s">
        <v>78</v>
      </c>
    </row>
    <row r="60" spans="1:52" ht="14.25" customHeight="1" x14ac:dyDescent="0.2">
      <c r="A60" s="3" t="s">
        <v>6</v>
      </c>
      <c r="B60" s="4" t="s">
        <v>45</v>
      </c>
      <c r="C60" s="6">
        <v>3</v>
      </c>
      <c r="D60" s="5" t="s">
        <v>4</v>
      </c>
      <c r="E60" s="9">
        <v>44873</v>
      </c>
      <c r="F60">
        <v>56.769500000000001</v>
      </c>
      <c r="G60">
        <v>76.168999999999997</v>
      </c>
      <c r="H60">
        <v>58.727000000000004</v>
      </c>
      <c r="I60">
        <v>35.4405</v>
      </c>
      <c r="J60">
        <v>140.71100000000001</v>
      </c>
      <c r="K60">
        <v>117.352</v>
      </c>
      <c r="L60">
        <v>134.17500000000001</v>
      </c>
      <c r="M60">
        <v>170.4615</v>
      </c>
      <c r="N60" s="8">
        <f t="shared" si="0"/>
        <v>102.87911037516611</v>
      </c>
      <c r="O60" s="8">
        <f t="shared" si="1"/>
        <v>165.51141011657234</v>
      </c>
      <c r="P60" s="8">
        <f t="shared" si="2"/>
        <v>111.6108440469536</v>
      </c>
      <c r="Q60" s="8">
        <f t="shared" si="3"/>
        <v>53.01682491354353</v>
      </c>
      <c r="R60" s="2">
        <f>100</f>
        <v>100</v>
      </c>
      <c r="U60" s="9">
        <v>44903</v>
      </c>
      <c r="V60">
        <v>45.442999999999998</v>
      </c>
      <c r="W60">
        <v>29.202500000000001</v>
      </c>
      <c r="X60">
        <v>68.172499999999999</v>
      </c>
      <c r="Y60">
        <v>39.010000000000005</v>
      </c>
      <c r="Z60">
        <v>117.03999999999999</v>
      </c>
      <c r="AA60">
        <v>50.727500000000006</v>
      </c>
      <c r="AB60">
        <v>142.22499999999999</v>
      </c>
      <c r="AC60">
        <v>158.15449999999998</v>
      </c>
      <c r="AD60" s="8">
        <f t="shared" si="4"/>
        <v>99.008586807928921</v>
      </c>
      <c r="AE60" s="8">
        <f t="shared" si="5"/>
        <v>146.79685574885414</v>
      </c>
      <c r="AF60" s="8">
        <f t="shared" si="6"/>
        <v>122.22877482861664</v>
      </c>
      <c r="AG60" s="8">
        <f t="shared" si="7"/>
        <v>62.897672845224143</v>
      </c>
      <c r="AH60" s="2">
        <f>100</f>
        <v>100</v>
      </c>
      <c r="AK60" s="10">
        <v>44958</v>
      </c>
      <c r="AT60" t="e">
        <f t="shared" si="8"/>
        <v>#DIV/0!</v>
      </c>
      <c r="AU60" t="e">
        <f t="shared" si="9"/>
        <v>#DIV/0!</v>
      </c>
      <c r="AV60" t="e">
        <f t="shared" si="10"/>
        <v>#DIV/0!</v>
      </c>
      <c r="AW60" t="e">
        <f t="shared" si="11"/>
        <v>#DIV/0!</v>
      </c>
      <c r="AX60" s="2">
        <v>0</v>
      </c>
      <c r="AY60" s="3" t="s">
        <v>78</v>
      </c>
    </row>
    <row r="61" spans="1:52" ht="14.25" customHeight="1" x14ac:dyDescent="0.2">
      <c r="A61" s="3" t="s">
        <v>6</v>
      </c>
      <c r="B61" s="4" t="s">
        <v>45</v>
      </c>
      <c r="C61" s="6">
        <v>4</v>
      </c>
      <c r="D61" s="5" t="s">
        <v>4</v>
      </c>
      <c r="E61" s="9">
        <v>44873</v>
      </c>
      <c r="F61">
        <v>73.727499999999992</v>
      </c>
      <c r="G61">
        <v>92.652500000000003</v>
      </c>
      <c r="H61">
        <v>75.855500000000006</v>
      </c>
      <c r="I61">
        <v>52.685000000000002</v>
      </c>
      <c r="J61">
        <v>147.434</v>
      </c>
      <c r="K61">
        <v>127.8425</v>
      </c>
      <c r="L61">
        <v>142.12700000000001</v>
      </c>
      <c r="M61">
        <v>172.464</v>
      </c>
      <c r="N61" s="8">
        <f t="shared" si="0"/>
        <v>127.5181606685025</v>
      </c>
      <c r="O61" s="8">
        <f t="shared" si="1"/>
        <v>184.80855349355653</v>
      </c>
      <c r="P61" s="8">
        <f t="shared" si="2"/>
        <v>136.09766265382368</v>
      </c>
      <c r="Q61" s="8">
        <f t="shared" si="3"/>
        <v>77.898430976899533</v>
      </c>
      <c r="R61" s="2">
        <f>100</f>
        <v>100</v>
      </c>
      <c r="T61" s="3" t="s">
        <v>9</v>
      </c>
      <c r="U61" s="9">
        <v>44903</v>
      </c>
      <c r="V61">
        <v>76.794499999999999</v>
      </c>
      <c r="W61">
        <v>59.194000000000003</v>
      </c>
      <c r="X61">
        <v>105.749</v>
      </c>
      <c r="Y61">
        <v>65.488</v>
      </c>
      <c r="Z61">
        <v>136.56899999999999</v>
      </c>
      <c r="AA61">
        <v>72.004999999999995</v>
      </c>
      <c r="AB61">
        <v>161.99299999999999</v>
      </c>
      <c r="AC61">
        <v>175.45249999999999</v>
      </c>
      <c r="AD61" s="8">
        <f t="shared" si="4"/>
        <v>143.38977000637041</v>
      </c>
      <c r="AE61" s="8">
        <f t="shared" si="5"/>
        <v>209.63085896812723</v>
      </c>
      <c r="AF61" s="8">
        <f t="shared" si="6"/>
        <v>166.46395214608037</v>
      </c>
      <c r="AG61" s="8">
        <f t="shared" si="7"/>
        <v>95.179265043245323</v>
      </c>
      <c r="AH61" s="2">
        <f>100</f>
        <v>100</v>
      </c>
      <c r="AK61" s="10">
        <v>44958</v>
      </c>
      <c r="AT61" t="e">
        <f t="shared" si="8"/>
        <v>#DIV/0!</v>
      </c>
      <c r="AU61" t="e">
        <f t="shared" si="9"/>
        <v>#DIV/0!</v>
      </c>
      <c r="AV61" t="e">
        <f t="shared" si="10"/>
        <v>#DIV/0!</v>
      </c>
      <c r="AW61" t="e">
        <f t="shared" si="11"/>
        <v>#DIV/0!</v>
      </c>
      <c r="AX61" s="2">
        <v>0</v>
      </c>
      <c r="AY61" s="3" t="s">
        <v>78</v>
      </c>
    </row>
    <row r="62" spans="1:52" ht="14.25" customHeight="1" x14ac:dyDescent="0.2">
      <c r="A62" s="3" t="s">
        <v>6</v>
      </c>
      <c r="B62" s="4" t="s">
        <v>45</v>
      </c>
      <c r="C62" s="6">
        <v>5</v>
      </c>
      <c r="D62" s="5" t="s">
        <v>4</v>
      </c>
      <c r="E62" s="9">
        <v>44873</v>
      </c>
      <c r="F62">
        <v>53.165500000000002</v>
      </c>
      <c r="G62">
        <v>72.970500000000001</v>
      </c>
      <c r="H62">
        <v>54.055</v>
      </c>
      <c r="I62">
        <v>32.475999999999999</v>
      </c>
      <c r="J62">
        <v>148.98750000000001</v>
      </c>
      <c r="K62">
        <v>127.14149999999999</v>
      </c>
      <c r="L62">
        <v>143.4375</v>
      </c>
      <c r="M62">
        <v>176.36</v>
      </c>
      <c r="N62" s="8">
        <f t="shared" si="0"/>
        <v>90.995570098162588</v>
      </c>
      <c r="O62" s="8">
        <f t="shared" si="1"/>
        <v>146.35250881891437</v>
      </c>
      <c r="P62" s="8">
        <f t="shared" si="2"/>
        <v>96.097777777777779</v>
      </c>
      <c r="Q62" s="8">
        <f t="shared" si="3"/>
        <v>46.957246541165794</v>
      </c>
      <c r="R62" s="2">
        <f>100</f>
        <v>100</v>
      </c>
      <c r="U62" s="9">
        <v>44903</v>
      </c>
      <c r="V62" s="3">
        <v>36.661000000000001</v>
      </c>
      <c r="W62">
        <v>23.8995</v>
      </c>
      <c r="X62">
        <v>59.081499999999998</v>
      </c>
      <c r="Y62">
        <v>27.0505</v>
      </c>
      <c r="Z62">
        <v>117.65349999999999</v>
      </c>
      <c r="AA62">
        <v>53.488</v>
      </c>
      <c r="AB62">
        <v>142.67699999999999</v>
      </c>
      <c r="AC62">
        <v>156.69999999999999</v>
      </c>
      <c r="AD62" s="8">
        <f t="shared" si="4"/>
        <v>79.458367154398303</v>
      </c>
      <c r="AE62" s="8">
        <f t="shared" si="5"/>
        <v>113.93906109781634</v>
      </c>
      <c r="AF62" s="8">
        <f t="shared" si="6"/>
        <v>105.59363106877773</v>
      </c>
      <c r="AG62" s="8">
        <f t="shared" si="7"/>
        <v>44.019639438417357</v>
      </c>
      <c r="AH62" s="2">
        <f>100</f>
        <v>100</v>
      </c>
      <c r="AK62" s="10">
        <v>44958</v>
      </c>
      <c r="AL62">
        <v>63.618499999999997</v>
      </c>
      <c r="AM62">
        <v>59.041499999999999</v>
      </c>
      <c r="AN62">
        <v>85.564999999999998</v>
      </c>
      <c r="AO62">
        <v>46.277000000000001</v>
      </c>
      <c r="AP62">
        <v>174.7885</v>
      </c>
      <c r="AQ62">
        <v>118.33750000000001</v>
      </c>
      <c r="AR62">
        <v>194.1825</v>
      </c>
      <c r="AS62">
        <v>211.91149999999999</v>
      </c>
      <c r="AT62">
        <f t="shared" si="8"/>
        <v>92.813414498093408</v>
      </c>
      <c r="AU62">
        <f t="shared" si="9"/>
        <v>127.22579486637794</v>
      </c>
      <c r="AV62">
        <f t="shared" si="10"/>
        <v>112.36375574523966</v>
      </c>
      <c r="AW62">
        <f t="shared" si="11"/>
        <v>55.686619178289057</v>
      </c>
      <c r="AX62" s="2">
        <f>(40+20)/2</f>
        <v>30</v>
      </c>
    </row>
    <row r="63" spans="1:52" ht="14.25" customHeight="1" x14ac:dyDescent="0.2">
      <c r="A63" s="3" t="s">
        <v>6</v>
      </c>
      <c r="B63" s="4" t="s">
        <v>45</v>
      </c>
      <c r="C63" s="6">
        <v>6</v>
      </c>
      <c r="D63" s="5" t="s">
        <v>4</v>
      </c>
      <c r="E63" s="9">
        <v>44873</v>
      </c>
      <c r="F63">
        <v>46.3765</v>
      </c>
      <c r="G63">
        <v>59.591000000000001</v>
      </c>
      <c r="H63">
        <v>46.107500000000002</v>
      </c>
      <c r="I63">
        <v>33.424999999999997</v>
      </c>
      <c r="J63">
        <v>158.929</v>
      </c>
      <c r="K63">
        <v>134.28949999999998</v>
      </c>
      <c r="L63">
        <v>151.87350000000001</v>
      </c>
      <c r="M63">
        <v>190.51999999999998</v>
      </c>
      <c r="N63" s="8">
        <f t="shared" si="0"/>
        <v>74.410633049978287</v>
      </c>
      <c r="O63" s="8">
        <f t="shared" si="1"/>
        <v>113.1563152740907</v>
      </c>
      <c r="P63" s="8">
        <f t="shared" si="2"/>
        <v>77.415826329148928</v>
      </c>
      <c r="Q63" s="8">
        <f t="shared" si="3"/>
        <v>44.737429141297504</v>
      </c>
      <c r="R63" s="2">
        <f>100</f>
        <v>100</v>
      </c>
      <c r="U63" s="9">
        <v>44903</v>
      </c>
      <c r="V63">
        <v>28.251999999999999</v>
      </c>
      <c r="W63">
        <v>13.583500000000001</v>
      </c>
      <c r="X63">
        <v>45.703500000000005</v>
      </c>
      <c r="Y63">
        <v>25.5015</v>
      </c>
      <c r="Z63">
        <v>114.774</v>
      </c>
      <c r="AA63">
        <v>50.841499999999996</v>
      </c>
      <c r="AB63">
        <v>139.05799999999999</v>
      </c>
      <c r="AC63">
        <v>154.346</v>
      </c>
      <c r="AD63" s="8">
        <f t="shared" si="4"/>
        <v>62.769094045689783</v>
      </c>
      <c r="AE63" s="8">
        <f t="shared" si="5"/>
        <v>68.129234975364625</v>
      </c>
      <c r="AF63" s="8">
        <f t="shared" si="6"/>
        <v>83.809579456054323</v>
      </c>
      <c r="AG63" s="8">
        <f t="shared" si="7"/>
        <v>42.131849869773106</v>
      </c>
      <c r="AH63" s="2">
        <f>100</f>
        <v>100</v>
      </c>
      <c r="AK63" s="10">
        <v>44958</v>
      </c>
      <c r="AL63">
        <v>12.30775</v>
      </c>
      <c r="AM63">
        <v>11.03725</v>
      </c>
      <c r="AN63">
        <v>17.380500000000001</v>
      </c>
      <c r="AO63">
        <v>8.5102499999999992</v>
      </c>
      <c r="AP63">
        <v>114.98224999999999</v>
      </c>
      <c r="AQ63">
        <v>70.121250000000003</v>
      </c>
      <c r="AR63">
        <v>129.82499999999999</v>
      </c>
      <c r="AS63">
        <v>144.97300000000001</v>
      </c>
      <c r="AT63">
        <f t="shared" si="8"/>
        <v>27.295310797970995</v>
      </c>
      <c r="AU63">
        <f t="shared" si="9"/>
        <v>40.1376009412268</v>
      </c>
      <c r="AV63">
        <f t="shared" si="10"/>
        <v>34.13847487001734</v>
      </c>
      <c r="AW63">
        <f t="shared" si="11"/>
        <v>14.969089071758185</v>
      </c>
      <c r="AX63" s="2">
        <f>(5+0)/2</f>
        <v>2.5</v>
      </c>
      <c r="AZ63" s="3" t="s">
        <v>80</v>
      </c>
    </row>
    <row r="64" spans="1:52" ht="14.25" customHeight="1" x14ac:dyDescent="0.2">
      <c r="A64" s="3" t="s">
        <v>6</v>
      </c>
      <c r="B64" s="4" t="s">
        <v>45</v>
      </c>
      <c r="C64" s="6">
        <v>7</v>
      </c>
      <c r="D64" s="5" t="s">
        <v>4</v>
      </c>
      <c r="E64" s="9">
        <v>44873</v>
      </c>
      <c r="F64">
        <v>59.172499999999999</v>
      </c>
      <c r="G64">
        <v>78.481999999999999</v>
      </c>
      <c r="H64">
        <v>59.275499999999994</v>
      </c>
      <c r="I64">
        <v>39.774000000000001</v>
      </c>
      <c r="J64">
        <v>128.76100000000002</v>
      </c>
      <c r="K64">
        <v>107.806</v>
      </c>
      <c r="L64">
        <v>121.568</v>
      </c>
      <c r="M64">
        <v>156.88049999999998</v>
      </c>
      <c r="N64" s="8">
        <f t="shared" si="0"/>
        <v>117.1860074090757</v>
      </c>
      <c r="O64" s="8">
        <f t="shared" si="1"/>
        <v>185.63818340352114</v>
      </c>
      <c r="P64" s="8">
        <f t="shared" si="2"/>
        <v>124.33578326533296</v>
      </c>
      <c r="Q64" s="8">
        <f t="shared" si="3"/>
        <v>64.65029114517101</v>
      </c>
      <c r="R64" s="2">
        <f>100</f>
        <v>100</v>
      </c>
      <c r="U64" s="9">
        <v>44903</v>
      </c>
      <c r="V64">
        <v>47.829499999999996</v>
      </c>
      <c r="W64">
        <v>30.397500000000001</v>
      </c>
      <c r="X64">
        <v>71.103999999999999</v>
      </c>
      <c r="Y64">
        <v>42.067</v>
      </c>
      <c r="Z64">
        <v>119.1155</v>
      </c>
      <c r="AA64">
        <v>53.936</v>
      </c>
      <c r="AB64">
        <v>143.09300000000002</v>
      </c>
      <c r="AC64">
        <v>160.14600000000002</v>
      </c>
      <c r="AD64" s="8">
        <f t="shared" si="4"/>
        <v>102.3924048507541</v>
      </c>
      <c r="AE64" s="8">
        <f t="shared" si="5"/>
        <v>143.71407779590626</v>
      </c>
      <c r="AF64" s="8">
        <f t="shared" si="6"/>
        <v>126.71143941352825</v>
      </c>
      <c r="AG64" s="8">
        <f t="shared" si="7"/>
        <v>66.983159117305448</v>
      </c>
      <c r="AH64" s="2">
        <f>100</f>
        <v>100</v>
      </c>
      <c r="AK64" s="10">
        <v>44958</v>
      </c>
      <c r="AT64" t="e">
        <f t="shared" si="8"/>
        <v>#DIV/0!</v>
      </c>
      <c r="AU64" t="e">
        <f t="shared" si="9"/>
        <v>#DIV/0!</v>
      </c>
      <c r="AV64" t="e">
        <f t="shared" si="10"/>
        <v>#DIV/0!</v>
      </c>
      <c r="AW64" t="e">
        <f t="shared" si="11"/>
        <v>#DIV/0!</v>
      </c>
      <c r="AX64" s="2">
        <v>0</v>
      </c>
      <c r="AY64" s="3" t="s">
        <v>78</v>
      </c>
    </row>
    <row r="65" spans="1:52" ht="14.25" customHeight="1" x14ac:dyDescent="0.2">
      <c r="A65" s="3" t="s">
        <v>6</v>
      </c>
      <c r="B65" s="4" t="s">
        <v>45</v>
      </c>
      <c r="C65" s="6">
        <v>8</v>
      </c>
      <c r="D65" s="5" t="s">
        <v>4</v>
      </c>
      <c r="E65" s="9">
        <v>44873</v>
      </c>
      <c r="F65">
        <v>65.449999999999989</v>
      </c>
      <c r="G65">
        <v>86.364000000000004</v>
      </c>
      <c r="H65">
        <v>64.983000000000004</v>
      </c>
      <c r="I65">
        <v>45.006500000000003</v>
      </c>
      <c r="J65">
        <v>160.34949999999998</v>
      </c>
      <c r="K65">
        <v>143.75549999999998</v>
      </c>
      <c r="L65">
        <v>153.58550000000002</v>
      </c>
      <c r="M65">
        <v>183.87350000000001</v>
      </c>
      <c r="N65" s="8">
        <f t="shared" si="0"/>
        <v>104.08357993009021</v>
      </c>
      <c r="O65" s="8">
        <f t="shared" si="1"/>
        <v>153.19636466083037</v>
      </c>
      <c r="P65" s="8">
        <f t="shared" si="2"/>
        <v>107.89211872214499</v>
      </c>
      <c r="Q65" s="8">
        <f t="shared" si="3"/>
        <v>62.416049621071004</v>
      </c>
      <c r="R65" s="2">
        <f>100</f>
        <v>100</v>
      </c>
      <c r="U65" s="9">
        <v>44903</v>
      </c>
      <c r="V65">
        <v>54.541499999999999</v>
      </c>
      <c r="W65">
        <v>40.5715</v>
      </c>
      <c r="X65">
        <v>79.932500000000005</v>
      </c>
      <c r="Y65">
        <v>43.161500000000004</v>
      </c>
      <c r="Z65">
        <v>133.8665</v>
      </c>
      <c r="AA65">
        <v>70.89</v>
      </c>
      <c r="AB65">
        <v>159.83999999999997</v>
      </c>
      <c r="AC65">
        <v>170.72649999999999</v>
      </c>
      <c r="AD65" s="8">
        <f t="shared" si="4"/>
        <v>103.89516794717126</v>
      </c>
      <c r="AE65" s="8">
        <f t="shared" si="5"/>
        <v>145.94064748201438</v>
      </c>
      <c r="AF65" s="8">
        <f t="shared" si="6"/>
        <v>127.51994181681684</v>
      </c>
      <c r="AG65" s="8">
        <f t="shared" si="7"/>
        <v>64.466749450143951</v>
      </c>
      <c r="AH65" s="2">
        <f>100</f>
        <v>100</v>
      </c>
      <c r="AK65" s="10">
        <v>44958</v>
      </c>
      <c r="AT65" t="e">
        <f t="shared" si="8"/>
        <v>#DIV/0!</v>
      </c>
      <c r="AU65" t="e">
        <f t="shared" si="9"/>
        <v>#DIV/0!</v>
      </c>
      <c r="AV65" t="e">
        <f t="shared" si="10"/>
        <v>#DIV/0!</v>
      </c>
      <c r="AW65" t="e">
        <f t="shared" si="11"/>
        <v>#DIV/0!</v>
      </c>
      <c r="AX65" s="2">
        <v>0</v>
      </c>
      <c r="AY65" s="3" t="s">
        <v>78</v>
      </c>
    </row>
    <row r="66" spans="1:52" ht="14.25" customHeight="1" x14ac:dyDescent="0.2">
      <c r="A66" s="3" t="s">
        <v>6</v>
      </c>
      <c r="B66" s="4" t="s">
        <v>46</v>
      </c>
      <c r="C66" s="6">
        <v>1</v>
      </c>
      <c r="D66" s="5" t="s">
        <v>4</v>
      </c>
      <c r="E66" s="9">
        <v>44873</v>
      </c>
      <c r="F66">
        <v>59.341999999999999</v>
      </c>
      <c r="G66">
        <v>73.587999999999994</v>
      </c>
      <c r="H66">
        <v>60.735500000000002</v>
      </c>
      <c r="I66">
        <v>43.716000000000001</v>
      </c>
      <c r="J66">
        <v>156.67450000000002</v>
      </c>
      <c r="K66">
        <v>133.0205</v>
      </c>
      <c r="L66">
        <v>153.68549999999999</v>
      </c>
      <c r="M66">
        <v>183.20650000000001</v>
      </c>
      <c r="N66" s="8">
        <f t="shared" si="0"/>
        <v>96.583745280821049</v>
      </c>
      <c r="O66" s="8">
        <f t="shared" si="1"/>
        <v>141.06803086742269</v>
      </c>
      <c r="P66" s="8">
        <f t="shared" si="2"/>
        <v>100.77432483871283</v>
      </c>
      <c r="Q66" s="8">
        <f t="shared" si="3"/>
        <v>60.847076932314081</v>
      </c>
      <c r="R66" s="2">
        <f>(95+95)/2</f>
        <v>95</v>
      </c>
      <c r="U66" s="9">
        <v>44903</v>
      </c>
      <c r="V66">
        <v>33.512500000000003</v>
      </c>
      <c r="W66">
        <v>42.622</v>
      </c>
      <c r="X66">
        <v>27.088000000000001</v>
      </c>
      <c r="Y66">
        <v>30.814</v>
      </c>
      <c r="Z66">
        <v>125.49100000000001</v>
      </c>
      <c r="AA66">
        <v>108.08099999999999</v>
      </c>
      <c r="AB66">
        <v>102.70950000000001</v>
      </c>
      <c r="AC66">
        <v>165.47300000000001</v>
      </c>
      <c r="AD66" s="8">
        <f t="shared" si="4"/>
        <v>68.098011012741949</v>
      </c>
      <c r="AE66" s="8">
        <f t="shared" si="5"/>
        <v>100.55985788436452</v>
      </c>
      <c r="AF66" s="8">
        <f t="shared" si="6"/>
        <v>67.252201597710055</v>
      </c>
      <c r="AG66" s="8">
        <f t="shared" si="7"/>
        <v>47.485511231439567</v>
      </c>
      <c r="AH66" s="2">
        <f>100</f>
        <v>100</v>
      </c>
      <c r="AK66" s="10">
        <v>44958</v>
      </c>
      <c r="AL66">
        <v>46.568999999999996</v>
      </c>
      <c r="AM66">
        <v>35.942</v>
      </c>
      <c r="AN66">
        <v>64.371000000000009</v>
      </c>
      <c r="AO66">
        <v>39.405000000000001</v>
      </c>
      <c r="AP66">
        <v>159.24699999999999</v>
      </c>
      <c r="AQ66">
        <v>97.844500000000011</v>
      </c>
      <c r="AR66">
        <v>177.185</v>
      </c>
      <c r="AS66">
        <v>202.88</v>
      </c>
      <c r="AT66">
        <f t="shared" si="8"/>
        <v>74.570290178150927</v>
      </c>
      <c r="AU66">
        <f t="shared" si="9"/>
        <v>93.671182335236011</v>
      </c>
      <c r="AV66">
        <f t="shared" si="10"/>
        <v>92.641053136552202</v>
      </c>
      <c r="AW66">
        <f t="shared" si="11"/>
        <v>49.528169361198742</v>
      </c>
      <c r="AX66" s="2">
        <f>(95+90)/2</f>
        <v>92.5</v>
      </c>
    </row>
    <row r="67" spans="1:52" ht="14.25" customHeight="1" x14ac:dyDescent="0.2">
      <c r="A67" s="3" t="s">
        <v>6</v>
      </c>
      <c r="B67" s="4" t="s">
        <v>46</v>
      </c>
      <c r="C67" s="6">
        <v>2</v>
      </c>
      <c r="D67" s="5" t="s">
        <v>4</v>
      </c>
      <c r="E67" s="9">
        <v>44873</v>
      </c>
      <c r="F67">
        <v>65.35499999999999</v>
      </c>
      <c r="G67">
        <v>85.692499999999995</v>
      </c>
      <c r="H67">
        <v>69.204499999999996</v>
      </c>
      <c r="I67">
        <v>41.1905</v>
      </c>
      <c r="J67">
        <v>150.65699999999998</v>
      </c>
      <c r="K67">
        <v>126.78800000000001</v>
      </c>
      <c r="L67">
        <v>147.36250000000001</v>
      </c>
      <c r="M67">
        <v>177.79149999999998</v>
      </c>
      <c r="N67" s="8">
        <f t="shared" ref="N67:N130" si="14">(F67/J67)*255</f>
        <v>110.61898882892929</v>
      </c>
      <c r="O67" s="8">
        <f t="shared" ref="O67:O130" si="15">(G67/K67)*255</f>
        <v>172.34744218695775</v>
      </c>
      <c r="P67" s="8">
        <f t="shared" ref="P67:P130" si="16">(H67/L67)*255</f>
        <v>119.75331240987359</v>
      </c>
      <c r="Q67" s="8">
        <f t="shared" ref="Q67:Q130" si="17">(I67/M67)*255</f>
        <v>59.07806334948522</v>
      </c>
      <c r="R67" s="2">
        <f>(100+95)/2</f>
        <v>97.5</v>
      </c>
      <c r="U67" s="9">
        <v>44903</v>
      </c>
      <c r="V67">
        <v>42.884</v>
      </c>
      <c r="W67">
        <v>59.260999999999996</v>
      </c>
      <c r="X67">
        <v>36.14</v>
      </c>
      <c r="Y67">
        <v>33.275999999999996</v>
      </c>
      <c r="Z67">
        <v>144.17449999999999</v>
      </c>
      <c r="AA67">
        <v>127.5095</v>
      </c>
      <c r="AB67">
        <v>122.505</v>
      </c>
      <c r="AC67">
        <v>182.39600000000002</v>
      </c>
      <c r="AD67" s="8">
        <f t="shared" ref="AD67:AD130" si="18">(V67/Z67)*255</f>
        <v>75.848503029315168</v>
      </c>
      <c r="AE67" s="8">
        <f t="shared" ref="AE67:AE130" si="19">(W67/AA67)*255</f>
        <v>118.51316960697045</v>
      </c>
      <c r="AF67" s="8">
        <f t="shared" ref="AF67:AF130" si="20">(X67/AB67)*255</f>
        <v>75.227133586384241</v>
      </c>
      <c r="AG67" s="8">
        <f t="shared" ref="AG67:AG130" si="21">(Y67/AC67)*255</f>
        <v>46.521743897892485</v>
      </c>
      <c r="AH67" s="2">
        <f>100</f>
        <v>100</v>
      </c>
      <c r="AK67" s="10">
        <v>44958</v>
      </c>
      <c r="AL67">
        <v>93.088999999999999</v>
      </c>
      <c r="AM67">
        <v>91.843500000000006</v>
      </c>
      <c r="AN67">
        <v>117.63650000000001</v>
      </c>
      <c r="AO67">
        <v>69.793999999999997</v>
      </c>
      <c r="AP67">
        <v>210.15600000000001</v>
      </c>
      <c r="AQ67">
        <v>163.9015</v>
      </c>
      <c r="AR67">
        <v>227.233</v>
      </c>
      <c r="AS67">
        <v>239.4545</v>
      </c>
      <c r="AT67">
        <f t="shared" ref="AT67:AT130" si="22">(AL67/AP67)*255</f>
        <v>112.95273511106035</v>
      </c>
      <c r="AU67">
        <f t="shared" ref="AU67:AU130" si="23">(AM67/AQ67)*255</f>
        <v>142.89126396036644</v>
      </c>
      <c r="AV67">
        <f t="shared" ref="AV67:AV130" si="24">(AN67/AR67)*255</f>
        <v>132.01122856275279</v>
      </c>
      <c r="AW67">
        <f t="shared" ref="AW67:AW130" si="25">(AO67/AS67)*255</f>
        <v>74.325059666867816</v>
      </c>
      <c r="AX67" s="2">
        <f>(99+95)/2</f>
        <v>97</v>
      </c>
    </row>
    <row r="68" spans="1:52" ht="14.25" customHeight="1" x14ac:dyDescent="0.2">
      <c r="A68" s="3" t="s">
        <v>6</v>
      </c>
      <c r="B68" s="4" t="s">
        <v>46</v>
      </c>
      <c r="C68" s="6">
        <v>3</v>
      </c>
      <c r="D68" s="5" t="s">
        <v>4</v>
      </c>
      <c r="E68" s="9">
        <v>44873</v>
      </c>
      <c r="F68">
        <v>65.537999999999997</v>
      </c>
      <c r="G68">
        <v>82.924000000000007</v>
      </c>
      <c r="H68">
        <v>68.820999999999998</v>
      </c>
      <c r="I68">
        <v>44.8795</v>
      </c>
      <c r="J68">
        <v>147.21550000000002</v>
      </c>
      <c r="K68">
        <v>119.691</v>
      </c>
      <c r="L68">
        <v>143.17750000000001</v>
      </c>
      <c r="M68">
        <v>178.64350000000002</v>
      </c>
      <c r="N68" s="8">
        <f t="shared" si="14"/>
        <v>113.52194571903092</v>
      </c>
      <c r="O68" s="8">
        <f t="shared" si="15"/>
        <v>176.66842118455023</v>
      </c>
      <c r="P68" s="8">
        <f t="shared" si="16"/>
        <v>122.57062038378935</v>
      </c>
      <c r="Q68" s="8">
        <f t="shared" si="17"/>
        <v>64.062070548326702</v>
      </c>
      <c r="R68" s="2">
        <f>(95+100)/2</f>
        <v>97.5</v>
      </c>
      <c r="U68" s="9">
        <v>44903</v>
      </c>
      <c r="V68">
        <v>58.072500000000005</v>
      </c>
      <c r="W68">
        <v>75.68950000000001</v>
      </c>
      <c r="X68">
        <v>49.629999999999995</v>
      </c>
      <c r="Y68">
        <v>48.957999999999998</v>
      </c>
      <c r="Z68">
        <v>167.64850000000001</v>
      </c>
      <c r="AA68">
        <v>151.2525</v>
      </c>
      <c r="AB68">
        <v>145.67349999999999</v>
      </c>
      <c r="AC68">
        <v>205.87549999999999</v>
      </c>
      <c r="AD68" s="8">
        <f t="shared" si="18"/>
        <v>88.330569614401554</v>
      </c>
      <c r="AE68" s="8">
        <f t="shared" si="19"/>
        <v>127.606634601081</v>
      </c>
      <c r="AF68" s="8">
        <f t="shared" si="20"/>
        <v>86.876816991422587</v>
      </c>
      <c r="AG68" s="8">
        <f t="shared" si="21"/>
        <v>60.639998445662549</v>
      </c>
      <c r="AH68" s="2">
        <f>100</f>
        <v>100</v>
      </c>
      <c r="AK68" s="10">
        <v>44958</v>
      </c>
      <c r="AT68" t="e">
        <f t="shared" si="22"/>
        <v>#DIV/0!</v>
      </c>
      <c r="AU68" t="e">
        <f t="shared" si="23"/>
        <v>#DIV/0!</v>
      </c>
      <c r="AV68" t="e">
        <f t="shared" si="24"/>
        <v>#DIV/0!</v>
      </c>
      <c r="AW68" t="e">
        <f t="shared" si="25"/>
        <v>#DIV/0!</v>
      </c>
      <c r="AX68" s="2">
        <v>0</v>
      </c>
      <c r="AY68" s="3" t="s">
        <v>78</v>
      </c>
    </row>
    <row r="69" spans="1:52" ht="14.25" customHeight="1" x14ac:dyDescent="0.2">
      <c r="A69" s="3" t="s">
        <v>6</v>
      </c>
      <c r="B69" s="4" t="s">
        <v>46</v>
      </c>
      <c r="C69" s="6">
        <v>4</v>
      </c>
      <c r="D69" s="5" t="s">
        <v>4</v>
      </c>
      <c r="E69" s="9">
        <v>44873</v>
      </c>
      <c r="F69">
        <v>55.785000000000004</v>
      </c>
      <c r="G69">
        <v>76.166499999999999</v>
      </c>
      <c r="H69">
        <v>56.885500000000008</v>
      </c>
      <c r="I69">
        <v>34.3125</v>
      </c>
      <c r="J69">
        <v>149.40800000000002</v>
      </c>
      <c r="K69">
        <v>128.227</v>
      </c>
      <c r="L69">
        <v>145.55399999999997</v>
      </c>
      <c r="M69">
        <v>174.4485</v>
      </c>
      <c r="N69" s="8">
        <f t="shared" si="14"/>
        <v>95.210263171985432</v>
      </c>
      <c r="O69" s="8">
        <f t="shared" si="15"/>
        <v>151.46932783267172</v>
      </c>
      <c r="P69" s="8">
        <f t="shared" si="16"/>
        <v>99.659250175192739</v>
      </c>
      <c r="Q69" s="8">
        <f t="shared" si="17"/>
        <v>50.156278213914135</v>
      </c>
      <c r="R69" s="2">
        <f>100</f>
        <v>100</v>
      </c>
      <c r="U69" s="9">
        <v>44903</v>
      </c>
      <c r="V69">
        <v>34.850499999999997</v>
      </c>
      <c r="W69">
        <v>47.198</v>
      </c>
      <c r="X69">
        <v>28.222000000000001</v>
      </c>
      <c r="Y69">
        <v>29.173499999999997</v>
      </c>
      <c r="Z69">
        <v>139.255</v>
      </c>
      <c r="AA69">
        <v>122.511</v>
      </c>
      <c r="AB69">
        <v>116.717</v>
      </c>
      <c r="AC69">
        <v>178.29050000000001</v>
      </c>
      <c r="AD69" s="8">
        <f t="shared" si="18"/>
        <v>63.817295608775261</v>
      </c>
      <c r="AE69" s="8">
        <f t="shared" si="19"/>
        <v>98.240076401302744</v>
      </c>
      <c r="AF69" s="8">
        <f t="shared" si="20"/>
        <v>61.658627277945804</v>
      </c>
      <c r="AG69" s="8">
        <f t="shared" si="21"/>
        <v>41.725400399909134</v>
      </c>
      <c r="AH69" s="2">
        <f>100</f>
        <v>100</v>
      </c>
      <c r="AK69" s="10">
        <v>44958</v>
      </c>
      <c r="AL69">
        <v>31.631999999999998</v>
      </c>
      <c r="AM69">
        <v>19.861999999999998</v>
      </c>
      <c r="AN69">
        <v>49.754999999999995</v>
      </c>
      <c r="AO69">
        <v>25.307500000000001</v>
      </c>
      <c r="AP69">
        <v>138.80000000000001</v>
      </c>
      <c r="AQ69">
        <v>69.254499999999993</v>
      </c>
      <c r="AR69">
        <v>158.27549999999999</v>
      </c>
      <c r="AS69">
        <v>189.0395</v>
      </c>
      <c r="AT69">
        <f t="shared" si="22"/>
        <v>58.113544668587892</v>
      </c>
      <c r="AU69">
        <f t="shared" si="23"/>
        <v>73.133298197229067</v>
      </c>
      <c r="AV69">
        <f t="shared" si="24"/>
        <v>80.161016708208152</v>
      </c>
      <c r="AW69">
        <f t="shared" si="25"/>
        <v>34.137905041009951</v>
      </c>
      <c r="AX69" s="2">
        <f>(95+90)/2</f>
        <v>92.5</v>
      </c>
    </row>
    <row r="70" spans="1:52" ht="14.25" customHeight="1" x14ac:dyDescent="0.2">
      <c r="A70" s="3" t="s">
        <v>6</v>
      </c>
      <c r="B70" s="4" t="s">
        <v>46</v>
      </c>
      <c r="C70" s="6">
        <v>5</v>
      </c>
      <c r="D70" s="5" t="s">
        <v>4</v>
      </c>
      <c r="E70" s="9">
        <v>44873</v>
      </c>
      <c r="F70">
        <v>54.191499999999998</v>
      </c>
      <c r="G70">
        <v>74.528999999999996</v>
      </c>
      <c r="H70">
        <v>56.752000000000002</v>
      </c>
      <c r="I70">
        <v>31.302</v>
      </c>
      <c r="J70">
        <v>179.298</v>
      </c>
      <c r="K70">
        <v>168.69200000000001</v>
      </c>
      <c r="L70">
        <v>161.39949999999999</v>
      </c>
      <c r="M70">
        <v>191.14600000000002</v>
      </c>
      <c r="N70" s="8">
        <f t="shared" si="14"/>
        <v>77.071871967339277</v>
      </c>
      <c r="O70" s="8">
        <f t="shared" si="15"/>
        <v>112.66032176985273</v>
      </c>
      <c r="P70" s="8">
        <f t="shared" si="16"/>
        <v>89.66421829063907</v>
      </c>
      <c r="Q70" s="8">
        <f t="shared" si="17"/>
        <v>41.758708003306367</v>
      </c>
      <c r="R70" s="2">
        <f>100</f>
        <v>100</v>
      </c>
      <c r="U70" s="9">
        <v>44903</v>
      </c>
      <c r="V70">
        <v>42.726500000000001</v>
      </c>
      <c r="W70">
        <v>60.912999999999997</v>
      </c>
      <c r="X70">
        <v>35.025999999999996</v>
      </c>
      <c r="Y70">
        <v>32.290500000000002</v>
      </c>
      <c r="Z70">
        <v>149.39449999999999</v>
      </c>
      <c r="AA70">
        <v>133.93299999999999</v>
      </c>
      <c r="AB70">
        <v>127.83150000000001</v>
      </c>
      <c r="AC70">
        <v>186.37950000000001</v>
      </c>
      <c r="AD70" s="8">
        <f t="shared" si="18"/>
        <v>72.929441846922074</v>
      </c>
      <c r="AE70" s="8">
        <f t="shared" si="19"/>
        <v>115.97451710930092</v>
      </c>
      <c r="AF70" s="8">
        <f t="shared" si="20"/>
        <v>69.870337123478947</v>
      </c>
      <c r="AG70" s="8">
        <f t="shared" si="21"/>
        <v>44.179094267341632</v>
      </c>
      <c r="AH70" s="2">
        <f>100</f>
        <v>100</v>
      </c>
      <c r="AK70" s="10">
        <v>44958</v>
      </c>
      <c r="AL70">
        <v>46.960999999999999</v>
      </c>
      <c r="AM70">
        <v>45.708500000000001</v>
      </c>
      <c r="AN70">
        <v>64.964500000000001</v>
      </c>
      <c r="AO70">
        <v>30.207000000000001</v>
      </c>
      <c r="AP70">
        <v>173.96800000000002</v>
      </c>
      <c r="AQ70">
        <v>122.4735</v>
      </c>
      <c r="AR70">
        <v>192.07550000000001</v>
      </c>
      <c r="AS70">
        <v>207.32999999999998</v>
      </c>
      <c r="AT70">
        <f t="shared" si="22"/>
        <v>68.834814448634219</v>
      </c>
      <c r="AU70">
        <f t="shared" si="23"/>
        <v>95.168893679040778</v>
      </c>
      <c r="AV70">
        <f t="shared" si="24"/>
        <v>86.247061702299362</v>
      </c>
      <c r="AW70">
        <f t="shared" si="25"/>
        <v>37.152293445232246</v>
      </c>
      <c r="AX70" s="2">
        <f>(60+70)/2</f>
        <v>65</v>
      </c>
    </row>
    <row r="71" spans="1:52" ht="14.25" customHeight="1" x14ac:dyDescent="0.2">
      <c r="A71" s="3" t="s">
        <v>6</v>
      </c>
      <c r="B71" s="4" t="s">
        <v>46</v>
      </c>
      <c r="C71" s="6">
        <v>6</v>
      </c>
      <c r="D71" s="5" t="s">
        <v>4</v>
      </c>
      <c r="E71" s="9">
        <v>44873</v>
      </c>
      <c r="F71">
        <v>45.234499999999997</v>
      </c>
      <c r="G71">
        <v>62.179000000000002</v>
      </c>
      <c r="H71">
        <v>46.320499999999996</v>
      </c>
      <c r="I71">
        <v>27.207999999999998</v>
      </c>
      <c r="J71">
        <v>153.20500000000001</v>
      </c>
      <c r="K71">
        <v>127.917</v>
      </c>
      <c r="L71">
        <v>147.76600000000002</v>
      </c>
      <c r="M71">
        <v>183.68700000000001</v>
      </c>
      <c r="N71" s="8">
        <f t="shared" si="14"/>
        <v>75.289954635945293</v>
      </c>
      <c r="O71" s="8">
        <f t="shared" si="15"/>
        <v>123.9526020779099</v>
      </c>
      <c r="P71" s="8">
        <f t="shared" si="16"/>
        <v>79.935353870308447</v>
      </c>
      <c r="Q71" s="8">
        <f t="shared" si="17"/>
        <v>37.770990870339212</v>
      </c>
      <c r="R71" s="2">
        <f>(90+95)/2</f>
        <v>92.5</v>
      </c>
      <c r="U71" s="9">
        <v>44903</v>
      </c>
      <c r="V71">
        <v>34.2425</v>
      </c>
      <c r="W71">
        <v>51.673000000000002</v>
      </c>
      <c r="X71">
        <v>30.506500000000003</v>
      </c>
      <c r="Y71">
        <v>20.549999999999997</v>
      </c>
      <c r="Z71">
        <v>132.43200000000002</v>
      </c>
      <c r="AA71">
        <v>116.678</v>
      </c>
      <c r="AB71">
        <v>113.3595</v>
      </c>
      <c r="AC71">
        <v>167.31450000000001</v>
      </c>
      <c r="AD71" s="8">
        <f t="shared" si="18"/>
        <v>65.934498459586791</v>
      </c>
      <c r="AE71" s="8">
        <f t="shared" si="19"/>
        <v>112.93144380260203</v>
      </c>
      <c r="AF71" s="8">
        <f t="shared" si="20"/>
        <v>68.623780979979628</v>
      </c>
      <c r="AG71" s="8">
        <f t="shared" si="21"/>
        <v>31.319760092520369</v>
      </c>
      <c r="AH71" s="2">
        <f>(70+80)/2</f>
        <v>75</v>
      </c>
      <c r="AK71" s="10">
        <v>44958</v>
      </c>
      <c r="AT71" t="e">
        <f t="shared" si="22"/>
        <v>#DIV/0!</v>
      </c>
      <c r="AU71" t="e">
        <f t="shared" si="23"/>
        <v>#DIV/0!</v>
      </c>
      <c r="AV71" t="e">
        <f t="shared" si="24"/>
        <v>#DIV/0!</v>
      </c>
      <c r="AW71" t="e">
        <f t="shared" si="25"/>
        <v>#DIV/0!</v>
      </c>
      <c r="AX71" s="2">
        <v>0</v>
      </c>
      <c r="AY71" s="3" t="s">
        <v>78</v>
      </c>
    </row>
    <row r="72" spans="1:52" ht="14.25" customHeight="1" x14ac:dyDescent="0.2">
      <c r="A72" s="3" t="s">
        <v>6</v>
      </c>
      <c r="B72" s="4" t="s">
        <v>46</v>
      </c>
      <c r="C72" s="6">
        <v>7</v>
      </c>
      <c r="D72" s="5" t="s">
        <v>4</v>
      </c>
      <c r="E72" s="9">
        <v>44873</v>
      </c>
      <c r="F72">
        <v>62.411500000000004</v>
      </c>
      <c r="G72">
        <v>82.885999999999996</v>
      </c>
      <c r="H72">
        <v>65.269000000000005</v>
      </c>
      <c r="I72">
        <v>39.099999999999994</v>
      </c>
      <c r="J72">
        <v>149.54500000000002</v>
      </c>
      <c r="K72">
        <v>129.51850000000002</v>
      </c>
      <c r="L72">
        <v>145.88299999999998</v>
      </c>
      <c r="M72">
        <v>173.23000000000002</v>
      </c>
      <c r="N72" s="8">
        <f t="shared" si="14"/>
        <v>106.42236450566719</v>
      </c>
      <c r="O72" s="8">
        <f t="shared" si="15"/>
        <v>163.18850202866767</v>
      </c>
      <c r="P72" s="8">
        <f t="shared" si="16"/>
        <v>114.08865323581229</v>
      </c>
      <c r="Q72" s="8">
        <f t="shared" si="17"/>
        <v>57.556427870461221</v>
      </c>
      <c r="R72" s="2">
        <f>(95+100)/2</f>
        <v>97.5</v>
      </c>
      <c r="U72" s="9">
        <v>44903</v>
      </c>
      <c r="V72">
        <v>57.956499999999998</v>
      </c>
      <c r="W72">
        <v>71.599999999999994</v>
      </c>
      <c r="X72">
        <v>55.120000000000005</v>
      </c>
      <c r="Y72">
        <v>47.165999999999997</v>
      </c>
      <c r="Z72">
        <v>115.1495</v>
      </c>
      <c r="AA72">
        <v>100.15450000000001</v>
      </c>
      <c r="AB72">
        <v>97.212999999999994</v>
      </c>
      <c r="AC72">
        <v>148.25299999999999</v>
      </c>
      <c r="AD72" s="8">
        <f t="shared" si="18"/>
        <v>128.34539012327451</v>
      </c>
      <c r="AE72" s="8">
        <f t="shared" si="19"/>
        <v>182.29834905071658</v>
      </c>
      <c r="AF72" s="8">
        <f t="shared" si="20"/>
        <v>144.5856006912656</v>
      </c>
      <c r="AG72" s="8">
        <f t="shared" si="21"/>
        <v>81.127059823409979</v>
      </c>
      <c r="AH72" s="2">
        <f>(90+100)/2</f>
        <v>95</v>
      </c>
      <c r="AK72" s="10">
        <v>44958</v>
      </c>
      <c r="AL72">
        <v>62.832499999999996</v>
      </c>
      <c r="AM72">
        <v>25.441000000000003</v>
      </c>
      <c r="AN72">
        <v>87.335999999999999</v>
      </c>
      <c r="AO72">
        <v>75.715999999999994</v>
      </c>
      <c r="AP72">
        <v>133.751</v>
      </c>
      <c r="AQ72">
        <v>66.325000000000003</v>
      </c>
      <c r="AR72">
        <v>152.41149999999999</v>
      </c>
      <c r="AS72">
        <v>182.654</v>
      </c>
      <c r="AT72">
        <f t="shared" si="22"/>
        <v>119.79190809788338</v>
      </c>
      <c r="AU72">
        <f t="shared" si="23"/>
        <v>97.813117225782136</v>
      </c>
      <c r="AV72">
        <f t="shared" si="24"/>
        <v>146.12204459637235</v>
      </c>
      <c r="AW72">
        <f t="shared" si="25"/>
        <v>105.70576061843704</v>
      </c>
      <c r="AX72" s="2">
        <f>(20+15)/2</f>
        <v>17.5</v>
      </c>
    </row>
    <row r="73" spans="1:52" ht="14.25" customHeight="1" x14ac:dyDescent="0.2">
      <c r="A73" s="3" t="s">
        <v>6</v>
      </c>
      <c r="B73" s="4" t="s">
        <v>46</v>
      </c>
      <c r="C73" s="6">
        <v>8</v>
      </c>
      <c r="D73" s="5" t="s">
        <v>4</v>
      </c>
      <c r="E73" s="9">
        <v>44873</v>
      </c>
      <c r="F73">
        <v>54.066000000000003</v>
      </c>
      <c r="G73">
        <v>70.061000000000007</v>
      </c>
      <c r="H73">
        <v>57.317999999999998</v>
      </c>
      <c r="I73">
        <v>34.845999999999997</v>
      </c>
      <c r="J73">
        <v>149.58199999999999</v>
      </c>
      <c r="K73">
        <v>128.69999999999999</v>
      </c>
      <c r="L73">
        <v>146.81800000000001</v>
      </c>
      <c r="M73">
        <v>173.16</v>
      </c>
      <c r="N73" s="8">
        <f t="shared" si="14"/>
        <v>92.169044403738425</v>
      </c>
      <c r="O73" s="8">
        <f t="shared" si="15"/>
        <v>138.81550116550119</v>
      </c>
      <c r="P73" s="8">
        <f t="shared" si="16"/>
        <v>99.552439074227948</v>
      </c>
      <c r="Q73" s="8">
        <f t="shared" si="17"/>
        <v>51.315142065142062</v>
      </c>
      <c r="R73" s="2">
        <f>100</f>
        <v>100</v>
      </c>
      <c r="T73" s="3" t="s">
        <v>36</v>
      </c>
      <c r="U73" s="9">
        <v>44903</v>
      </c>
      <c r="V73">
        <v>53.564</v>
      </c>
      <c r="W73">
        <v>69.108499999999992</v>
      </c>
      <c r="X73">
        <v>48.3675</v>
      </c>
      <c r="Y73">
        <v>43.215000000000003</v>
      </c>
      <c r="Z73">
        <v>155.59399999999999</v>
      </c>
      <c r="AA73">
        <v>136.40199999999999</v>
      </c>
      <c r="AB73">
        <v>132.5155</v>
      </c>
      <c r="AC73">
        <v>197.92349999999999</v>
      </c>
      <c r="AD73" s="8">
        <f t="shared" si="18"/>
        <v>87.785004563157969</v>
      </c>
      <c r="AE73" s="8">
        <f t="shared" si="19"/>
        <v>129.1965477045791</v>
      </c>
      <c r="AF73" s="8">
        <f t="shared" si="20"/>
        <v>93.07373477064948</v>
      </c>
      <c r="AG73" s="8">
        <f t="shared" si="21"/>
        <v>55.677193461109979</v>
      </c>
      <c r="AH73" s="2">
        <f>100</f>
        <v>100</v>
      </c>
      <c r="AK73" s="10">
        <v>44958</v>
      </c>
      <c r="AL73">
        <v>29.383500000000002</v>
      </c>
      <c r="AM73">
        <v>19.217500000000001</v>
      </c>
      <c r="AN73">
        <v>46.629000000000005</v>
      </c>
      <c r="AO73">
        <v>22.335000000000001</v>
      </c>
      <c r="AP73">
        <v>117.75300000000001</v>
      </c>
      <c r="AQ73">
        <v>55.849500000000006</v>
      </c>
      <c r="AR73">
        <v>136.887</v>
      </c>
      <c r="AS73">
        <v>160.50400000000002</v>
      </c>
      <c r="AT73">
        <f t="shared" si="22"/>
        <v>63.631436141754342</v>
      </c>
      <c r="AU73">
        <f t="shared" si="23"/>
        <v>87.744071119705637</v>
      </c>
      <c r="AV73">
        <f t="shared" si="24"/>
        <v>86.862850380240644</v>
      </c>
      <c r="AW73">
        <f t="shared" si="25"/>
        <v>35.484629666550369</v>
      </c>
      <c r="AX73" s="2">
        <f>(85+80)/2</f>
        <v>82.5</v>
      </c>
    </row>
    <row r="74" spans="1:52" ht="14.25" customHeight="1" x14ac:dyDescent="0.2">
      <c r="A74" s="3" t="s">
        <v>6</v>
      </c>
      <c r="B74" s="4" t="s">
        <v>47</v>
      </c>
      <c r="C74" s="6">
        <v>1</v>
      </c>
      <c r="D74" s="5" t="s">
        <v>4</v>
      </c>
      <c r="E74" s="9">
        <v>44873</v>
      </c>
      <c r="F74">
        <v>53.811999999999998</v>
      </c>
      <c r="G74">
        <v>66.445999999999998</v>
      </c>
      <c r="H74">
        <v>52.307000000000002</v>
      </c>
      <c r="I74">
        <v>42.663499999999999</v>
      </c>
      <c r="J74">
        <v>146.28449999999998</v>
      </c>
      <c r="K74">
        <v>119.6875</v>
      </c>
      <c r="L74">
        <v>137.41649999999998</v>
      </c>
      <c r="M74">
        <v>181.7475</v>
      </c>
      <c r="N74" s="8">
        <f t="shared" si="14"/>
        <v>93.803923177096692</v>
      </c>
      <c r="O74" s="8">
        <f t="shared" si="15"/>
        <v>141.56641253263709</v>
      </c>
      <c r="P74" s="8">
        <f t="shared" si="16"/>
        <v>97.064653807948844</v>
      </c>
      <c r="Q74" s="8">
        <f t="shared" si="17"/>
        <v>59.858828869723105</v>
      </c>
      <c r="R74" s="2">
        <f>(95+95)/2</f>
        <v>95</v>
      </c>
      <c r="U74" s="9">
        <v>44903</v>
      </c>
      <c r="V74">
        <v>51.220500000000001</v>
      </c>
      <c r="W74">
        <v>45.423500000000004</v>
      </c>
      <c r="X74">
        <v>74.358499999999992</v>
      </c>
      <c r="Y74">
        <v>33.891999999999996</v>
      </c>
      <c r="Z74">
        <v>165.24799999999999</v>
      </c>
      <c r="AA74">
        <v>110.7835</v>
      </c>
      <c r="AB74">
        <v>189.215</v>
      </c>
      <c r="AC74">
        <v>195.7295</v>
      </c>
      <c r="AD74" s="8">
        <f t="shared" si="18"/>
        <v>79.040154797637499</v>
      </c>
      <c r="AE74" s="8">
        <f t="shared" si="19"/>
        <v>104.55521354714377</v>
      </c>
      <c r="AF74" s="8">
        <f t="shared" si="20"/>
        <v>100.21096371852126</v>
      </c>
      <c r="AG74" s="8">
        <f t="shared" si="21"/>
        <v>44.155122247796058</v>
      </c>
      <c r="AH74" s="2">
        <f>100</f>
        <v>100</v>
      </c>
      <c r="AK74" s="10">
        <v>44958</v>
      </c>
      <c r="AL74">
        <v>58.203999999999994</v>
      </c>
      <c r="AM74">
        <v>56.131</v>
      </c>
      <c r="AN74">
        <v>79.908000000000001</v>
      </c>
      <c r="AO74">
        <v>38.584499999999998</v>
      </c>
      <c r="AP74">
        <v>180.66399999999999</v>
      </c>
      <c r="AQ74">
        <v>124.96250000000001</v>
      </c>
      <c r="AR74">
        <v>200.51600000000002</v>
      </c>
      <c r="AS74">
        <v>216.40300000000002</v>
      </c>
      <c r="AT74">
        <f t="shared" si="22"/>
        <v>82.15261479874242</v>
      </c>
      <c r="AU74">
        <f t="shared" si="23"/>
        <v>114.54160248074422</v>
      </c>
      <c r="AV74">
        <f t="shared" si="24"/>
        <v>101.62051906082307</v>
      </c>
      <c r="AW74">
        <f t="shared" si="25"/>
        <v>45.466317472493444</v>
      </c>
      <c r="AX74" s="2">
        <f>(100+95)/2</f>
        <v>97.5</v>
      </c>
    </row>
    <row r="75" spans="1:52" ht="14.25" customHeight="1" x14ac:dyDescent="0.2">
      <c r="A75" s="3" t="s">
        <v>6</v>
      </c>
      <c r="B75" s="4" t="s">
        <v>47</v>
      </c>
      <c r="C75" s="6">
        <v>2</v>
      </c>
      <c r="D75" s="5" t="s">
        <v>4</v>
      </c>
      <c r="E75" s="9">
        <v>44873</v>
      </c>
      <c r="F75">
        <v>44.0015</v>
      </c>
      <c r="G75">
        <v>44.0015</v>
      </c>
      <c r="H75">
        <v>53.138000000000005</v>
      </c>
      <c r="I75">
        <v>44.0015</v>
      </c>
      <c r="J75">
        <v>159.39100000000002</v>
      </c>
      <c r="K75">
        <v>136.1705</v>
      </c>
      <c r="L75">
        <v>149.44549999999998</v>
      </c>
      <c r="M75">
        <v>192.54500000000002</v>
      </c>
      <c r="N75" s="8">
        <f t="shared" si="14"/>
        <v>70.395332860701032</v>
      </c>
      <c r="O75" s="8">
        <f t="shared" si="15"/>
        <v>82.399510172908222</v>
      </c>
      <c r="P75" s="8">
        <f t="shared" si="16"/>
        <v>90.669775938385584</v>
      </c>
      <c r="Q75" s="8">
        <f t="shared" si="17"/>
        <v>58.27407878677711</v>
      </c>
      <c r="R75" s="2">
        <f>100</f>
        <v>100</v>
      </c>
      <c r="U75" s="9">
        <v>44903</v>
      </c>
      <c r="V75">
        <v>32.584000000000003</v>
      </c>
      <c r="W75">
        <v>21.923999999999999</v>
      </c>
      <c r="X75">
        <v>52.6325</v>
      </c>
      <c r="Y75">
        <v>23.222999999999999</v>
      </c>
      <c r="Z75">
        <v>140.92450000000002</v>
      </c>
      <c r="AA75">
        <v>82.859499999999997</v>
      </c>
      <c r="AB75">
        <v>168.17399999999998</v>
      </c>
      <c r="AC75">
        <v>171.74849999999998</v>
      </c>
      <c r="AD75" s="8">
        <f t="shared" si="18"/>
        <v>58.96008146205947</v>
      </c>
      <c r="AE75" s="8">
        <f t="shared" si="19"/>
        <v>67.471080564087401</v>
      </c>
      <c r="AF75" s="8">
        <f t="shared" si="20"/>
        <v>79.805959898676377</v>
      </c>
      <c r="AG75" s="8">
        <f t="shared" si="21"/>
        <v>34.479864452964662</v>
      </c>
      <c r="AH75" s="2">
        <f>100</f>
        <v>100</v>
      </c>
      <c r="AK75" s="10">
        <v>44958</v>
      </c>
      <c r="AL75">
        <v>69.417000000000002</v>
      </c>
      <c r="AM75">
        <v>66.266999999999996</v>
      </c>
      <c r="AN75">
        <v>90.561499999999995</v>
      </c>
      <c r="AO75">
        <v>51.412499999999994</v>
      </c>
      <c r="AP75">
        <v>192.60599999999999</v>
      </c>
      <c r="AQ75">
        <v>138.749</v>
      </c>
      <c r="AR75">
        <v>212.36250000000001</v>
      </c>
      <c r="AS75">
        <v>226.60599999999999</v>
      </c>
      <c r="AT75">
        <f t="shared" si="22"/>
        <v>91.904379925859018</v>
      </c>
      <c r="AU75">
        <f t="shared" si="23"/>
        <v>121.78887775767753</v>
      </c>
      <c r="AV75">
        <f t="shared" si="24"/>
        <v>108.74416387073988</v>
      </c>
      <c r="AW75">
        <f t="shared" si="25"/>
        <v>57.854547099370713</v>
      </c>
      <c r="AX75" s="2">
        <f>(90+95)/2</f>
        <v>92.5</v>
      </c>
    </row>
    <row r="76" spans="1:52" ht="14.25" customHeight="1" x14ac:dyDescent="0.2">
      <c r="A76" s="3" t="s">
        <v>6</v>
      </c>
      <c r="B76" s="4" t="s">
        <v>47</v>
      </c>
      <c r="C76" s="6">
        <v>3</v>
      </c>
      <c r="D76" s="5" t="s">
        <v>4</v>
      </c>
      <c r="E76" s="9">
        <v>44873</v>
      </c>
      <c r="F76" s="3">
        <v>53.433999999999997</v>
      </c>
      <c r="G76">
        <v>67.810999999999993</v>
      </c>
      <c r="H76">
        <v>51.489000000000004</v>
      </c>
      <c r="I76">
        <v>40.99</v>
      </c>
      <c r="J76">
        <v>141.12299999999999</v>
      </c>
      <c r="K76">
        <v>117.44550000000001</v>
      </c>
      <c r="L76">
        <v>131.52800000000002</v>
      </c>
      <c r="M76">
        <v>174.39350000000002</v>
      </c>
      <c r="N76" s="8">
        <f t="shared" si="14"/>
        <v>96.551731468293625</v>
      </c>
      <c r="O76" s="8">
        <f t="shared" si="15"/>
        <v>147.23258873264621</v>
      </c>
      <c r="P76" s="8">
        <f t="shared" si="16"/>
        <v>99.824333982117864</v>
      </c>
      <c r="Q76" s="8">
        <f t="shared" si="17"/>
        <v>59.936006789243862</v>
      </c>
      <c r="R76" s="2">
        <f>100</f>
        <v>100</v>
      </c>
      <c r="U76" s="9">
        <v>44903</v>
      </c>
      <c r="V76">
        <v>33.816500000000005</v>
      </c>
      <c r="W76">
        <v>22.704000000000001</v>
      </c>
      <c r="X76">
        <v>51.483999999999995</v>
      </c>
      <c r="Y76">
        <v>27.255000000000003</v>
      </c>
      <c r="Z76">
        <v>116.0005</v>
      </c>
      <c r="AA76">
        <v>58.900500000000001</v>
      </c>
      <c r="AB76">
        <v>137.268</v>
      </c>
      <c r="AC76">
        <v>151.964</v>
      </c>
      <c r="AD76" s="8">
        <f t="shared" si="18"/>
        <v>74.337675268641092</v>
      </c>
      <c r="AE76" s="8">
        <f t="shared" si="19"/>
        <v>98.293223317289318</v>
      </c>
      <c r="AF76" s="8">
        <f t="shared" si="20"/>
        <v>95.640790278870512</v>
      </c>
      <c r="AG76" s="8">
        <f t="shared" si="21"/>
        <v>45.734680582243165</v>
      </c>
      <c r="AH76" s="2">
        <f>100</f>
        <v>100</v>
      </c>
      <c r="AK76" s="10">
        <v>44958</v>
      </c>
      <c r="AL76">
        <v>41.144500000000001</v>
      </c>
      <c r="AM76">
        <v>35.764499999999998</v>
      </c>
      <c r="AN76">
        <v>58.129000000000005</v>
      </c>
      <c r="AO76">
        <v>29.512999999999998</v>
      </c>
      <c r="AP76">
        <v>163.13049999999998</v>
      </c>
      <c r="AQ76">
        <v>105.5585</v>
      </c>
      <c r="AR76">
        <v>184.47500000000002</v>
      </c>
      <c r="AS76">
        <v>199.334</v>
      </c>
      <c r="AT76">
        <f t="shared" si="22"/>
        <v>64.315670582754308</v>
      </c>
      <c r="AU76">
        <f t="shared" si="23"/>
        <v>86.397092607416752</v>
      </c>
      <c r="AV76">
        <f t="shared" si="24"/>
        <v>80.351782084293262</v>
      </c>
      <c r="AW76">
        <f t="shared" si="25"/>
        <v>37.754798478934845</v>
      </c>
      <c r="AX76" s="2">
        <f>(95+98)/2</f>
        <v>96.5</v>
      </c>
    </row>
    <row r="77" spans="1:52" ht="14.25" customHeight="1" x14ac:dyDescent="0.2">
      <c r="A77" s="3" t="s">
        <v>6</v>
      </c>
      <c r="B77" s="4" t="s">
        <v>47</v>
      </c>
      <c r="C77" s="6">
        <v>4</v>
      </c>
      <c r="D77" s="5" t="s">
        <v>4</v>
      </c>
      <c r="E77" s="9">
        <v>44873</v>
      </c>
      <c r="F77">
        <v>54.657499999999999</v>
      </c>
      <c r="G77">
        <v>59.663499999999999</v>
      </c>
      <c r="H77">
        <v>57.469499999999996</v>
      </c>
      <c r="I77">
        <v>50.795500000000004</v>
      </c>
      <c r="J77">
        <v>116.654</v>
      </c>
      <c r="K77">
        <v>93.707999999999998</v>
      </c>
      <c r="L77">
        <v>105.619</v>
      </c>
      <c r="M77">
        <v>150.57400000000001</v>
      </c>
      <c r="N77" s="8">
        <f t="shared" si="14"/>
        <v>119.4786505392014</v>
      </c>
      <c r="O77" s="8">
        <f t="shared" si="15"/>
        <v>162.35745614035088</v>
      </c>
      <c r="P77" s="8">
        <f t="shared" si="16"/>
        <v>138.75081661443488</v>
      </c>
      <c r="Q77" s="8">
        <f t="shared" si="17"/>
        <v>86.023168010413485</v>
      </c>
      <c r="R77" s="2">
        <f>(90+95)/2</f>
        <v>92.5</v>
      </c>
      <c r="U77" s="9">
        <v>44903</v>
      </c>
      <c r="V77">
        <v>44.257000000000005</v>
      </c>
      <c r="W77">
        <v>31.3065</v>
      </c>
      <c r="X77">
        <v>65.8245</v>
      </c>
      <c r="Y77">
        <v>35.683999999999997</v>
      </c>
      <c r="Z77">
        <v>128.6865</v>
      </c>
      <c r="AA77">
        <v>70.602500000000006</v>
      </c>
      <c r="AB77">
        <v>152.155</v>
      </c>
      <c r="AC77">
        <v>163.39499999999998</v>
      </c>
      <c r="AD77" s="8">
        <f t="shared" si="18"/>
        <v>87.697893718455333</v>
      </c>
      <c r="AE77" s="8">
        <f t="shared" si="19"/>
        <v>113.07188130731913</v>
      </c>
      <c r="AF77" s="8">
        <f t="shared" si="20"/>
        <v>110.31676579803489</v>
      </c>
      <c r="AG77" s="8">
        <f t="shared" si="21"/>
        <v>55.689708987423117</v>
      </c>
      <c r="AH77" s="2">
        <f>100</f>
        <v>100</v>
      </c>
      <c r="AK77" s="10">
        <v>44958</v>
      </c>
      <c r="AL77">
        <v>57.803000000000004</v>
      </c>
      <c r="AM77">
        <v>55.066499999999998</v>
      </c>
      <c r="AN77">
        <v>79.125</v>
      </c>
      <c r="AO77">
        <v>39.231499999999997</v>
      </c>
      <c r="AP77">
        <v>183.54500000000002</v>
      </c>
      <c r="AQ77">
        <v>128.86250000000001</v>
      </c>
      <c r="AR77">
        <v>203.60399999999998</v>
      </c>
      <c r="AS77">
        <v>218.095</v>
      </c>
      <c r="AT77">
        <f t="shared" si="22"/>
        <v>80.3060012530987</v>
      </c>
      <c r="AU77">
        <f t="shared" si="23"/>
        <v>108.96853235037344</v>
      </c>
      <c r="AV77">
        <f t="shared" si="24"/>
        <v>99.098617905345677</v>
      </c>
      <c r="AW77">
        <f t="shared" si="25"/>
        <v>45.870068089593978</v>
      </c>
      <c r="AX77" s="2">
        <f>(95+98)/2</f>
        <v>96.5</v>
      </c>
    </row>
    <row r="78" spans="1:52" ht="14.25" customHeight="1" x14ac:dyDescent="0.2">
      <c r="A78" s="3" t="s">
        <v>6</v>
      </c>
      <c r="B78" s="4" t="s">
        <v>47</v>
      </c>
      <c r="C78" s="6">
        <v>5</v>
      </c>
      <c r="D78" s="5" t="s">
        <v>4</v>
      </c>
      <c r="E78" s="9">
        <v>44873</v>
      </c>
      <c r="F78">
        <v>46.819499999999998</v>
      </c>
      <c r="G78">
        <v>62.281499999999994</v>
      </c>
      <c r="H78">
        <v>44.400000000000006</v>
      </c>
      <c r="I78">
        <v>33.756999999999998</v>
      </c>
      <c r="J78">
        <v>135.56799999999998</v>
      </c>
      <c r="K78">
        <v>112.6615</v>
      </c>
      <c r="L78">
        <v>124.35550000000001</v>
      </c>
      <c r="M78">
        <v>169.697</v>
      </c>
      <c r="N78" s="8">
        <f t="shared" si="14"/>
        <v>88.066302519768684</v>
      </c>
      <c r="O78" s="8">
        <f t="shared" si="15"/>
        <v>140.96903112420833</v>
      </c>
      <c r="P78" s="8">
        <f t="shared" si="16"/>
        <v>91.045430238308725</v>
      </c>
      <c r="Q78" s="8">
        <f t="shared" si="17"/>
        <v>50.725911477515801</v>
      </c>
      <c r="R78" s="2">
        <f>100</f>
        <v>100</v>
      </c>
      <c r="U78" s="9">
        <v>44903</v>
      </c>
      <c r="V78">
        <v>55.378500000000003</v>
      </c>
      <c r="W78">
        <v>44.698499999999996</v>
      </c>
      <c r="X78">
        <v>79.636499999999998</v>
      </c>
      <c r="Y78">
        <v>41.867000000000004</v>
      </c>
      <c r="Z78">
        <v>111.96299999999999</v>
      </c>
      <c r="AA78">
        <v>53.305500000000002</v>
      </c>
      <c r="AB78">
        <v>134.80599999999998</v>
      </c>
      <c r="AC78">
        <v>147.79900000000001</v>
      </c>
      <c r="AD78" s="8">
        <f t="shared" si="18"/>
        <v>126.12664451649206</v>
      </c>
      <c r="AE78" s="8">
        <f t="shared" si="19"/>
        <v>213.82629372203616</v>
      </c>
      <c r="AF78" s="8">
        <f t="shared" si="20"/>
        <v>150.64097666275984</v>
      </c>
      <c r="AG78" s="8">
        <f t="shared" si="21"/>
        <v>72.233810783564167</v>
      </c>
      <c r="AH78" s="2">
        <f>100</f>
        <v>100</v>
      </c>
      <c r="AK78" s="10">
        <v>44958</v>
      </c>
      <c r="AL78">
        <v>11.474500000000001</v>
      </c>
      <c r="AM78">
        <v>9.57775</v>
      </c>
      <c r="AN78">
        <v>15.973000000000001</v>
      </c>
      <c r="AO78">
        <v>8.8517499999999991</v>
      </c>
      <c r="AP78">
        <v>147.30725000000001</v>
      </c>
      <c r="AQ78">
        <v>107.44399999999999</v>
      </c>
      <c r="AR78">
        <v>161.76425</v>
      </c>
      <c r="AS78">
        <v>172.49824999999998</v>
      </c>
      <c r="AT78">
        <f t="shared" si="22"/>
        <v>19.863228048857067</v>
      </c>
      <c r="AU78">
        <f t="shared" si="23"/>
        <v>22.731155299504859</v>
      </c>
      <c r="AV78">
        <f t="shared" si="24"/>
        <v>25.17932732355882</v>
      </c>
      <c r="AW78">
        <f t="shared" si="25"/>
        <v>13.085328401882338</v>
      </c>
      <c r="AX78" s="2">
        <f>(10+0)/2</f>
        <v>5</v>
      </c>
      <c r="AZ78" s="3" t="s">
        <v>80</v>
      </c>
    </row>
    <row r="79" spans="1:52" ht="14.25" customHeight="1" x14ac:dyDescent="0.2">
      <c r="A79" s="3" t="s">
        <v>6</v>
      </c>
      <c r="B79" s="4" t="s">
        <v>47</v>
      </c>
      <c r="C79" s="6">
        <v>6</v>
      </c>
      <c r="D79" s="5" t="s">
        <v>4</v>
      </c>
      <c r="E79" s="9">
        <v>44873</v>
      </c>
      <c r="F79">
        <v>40.712000000000003</v>
      </c>
      <c r="G79">
        <v>47.277500000000003</v>
      </c>
      <c r="H79">
        <v>39.008499999999998</v>
      </c>
      <c r="I79">
        <v>35.820999999999998</v>
      </c>
      <c r="J79">
        <v>123.76650000000001</v>
      </c>
      <c r="K79">
        <v>96.735500000000002</v>
      </c>
      <c r="L79">
        <v>114.11750000000001</v>
      </c>
      <c r="M79">
        <v>160.47449999999998</v>
      </c>
      <c r="N79" s="8">
        <f t="shared" si="14"/>
        <v>83.880209911405757</v>
      </c>
      <c r="O79" s="8">
        <f t="shared" si="15"/>
        <v>124.62604214585133</v>
      </c>
      <c r="P79" s="8">
        <f t="shared" si="16"/>
        <v>87.166013100532339</v>
      </c>
      <c r="Q79" s="8">
        <f t="shared" si="17"/>
        <v>56.920912668367876</v>
      </c>
      <c r="R79" s="2">
        <f>(100+95)/2</f>
        <v>97.5</v>
      </c>
      <c r="U79" s="9">
        <v>44903</v>
      </c>
      <c r="V79">
        <v>61.733499999999999</v>
      </c>
      <c r="W79">
        <v>53.481999999999999</v>
      </c>
      <c r="X79">
        <v>87.795000000000002</v>
      </c>
      <c r="Y79">
        <v>43.951999999999998</v>
      </c>
      <c r="Z79">
        <v>157.6275</v>
      </c>
      <c r="AA79">
        <v>101.2295</v>
      </c>
      <c r="AB79">
        <v>183.4485</v>
      </c>
      <c r="AC79">
        <v>188.1885</v>
      </c>
      <c r="AD79" s="8">
        <f t="shared" si="18"/>
        <v>99.86863015653995</v>
      </c>
      <c r="AE79" s="8">
        <f t="shared" si="19"/>
        <v>134.72268459292991</v>
      </c>
      <c r="AF79" s="8">
        <f t="shared" si="20"/>
        <v>122.0382014570847</v>
      </c>
      <c r="AG79" s="8">
        <f t="shared" si="21"/>
        <v>59.556030256896669</v>
      </c>
      <c r="AH79" s="2">
        <f>100</f>
        <v>100</v>
      </c>
      <c r="AK79" s="10">
        <v>44958</v>
      </c>
      <c r="AL79">
        <v>50.609000000000002</v>
      </c>
      <c r="AM79">
        <v>47.833500000000001</v>
      </c>
      <c r="AN79">
        <v>69.974500000000006</v>
      </c>
      <c r="AO79">
        <v>34.015500000000003</v>
      </c>
      <c r="AP79">
        <v>208.92599999999999</v>
      </c>
      <c r="AQ79">
        <v>157.71</v>
      </c>
      <c r="AR79">
        <v>227.43099999999998</v>
      </c>
      <c r="AS79">
        <v>241.59550000000002</v>
      </c>
      <c r="AT79">
        <f t="shared" si="22"/>
        <v>61.769693575715813</v>
      </c>
      <c r="AU79">
        <f t="shared" si="23"/>
        <v>77.341592162830509</v>
      </c>
      <c r="AV79">
        <f t="shared" si="24"/>
        <v>78.456751718103533</v>
      </c>
      <c r="AW79">
        <f t="shared" si="25"/>
        <v>35.902789994018931</v>
      </c>
      <c r="AX79" s="2">
        <f>(95+100)/2</f>
        <v>97.5</v>
      </c>
    </row>
    <row r="80" spans="1:52" ht="14.25" customHeight="1" x14ac:dyDescent="0.2">
      <c r="A80" s="3" t="s">
        <v>6</v>
      </c>
      <c r="B80" s="4" t="s">
        <v>47</v>
      </c>
      <c r="C80" s="6">
        <v>7</v>
      </c>
      <c r="D80" s="5" t="s">
        <v>4</v>
      </c>
      <c r="E80" s="9">
        <v>44873</v>
      </c>
      <c r="F80">
        <v>45.213000000000001</v>
      </c>
      <c r="G80">
        <v>50.792000000000002</v>
      </c>
      <c r="H80">
        <v>46.597999999999999</v>
      </c>
      <c r="I80">
        <v>40.859000000000002</v>
      </c>
      <c r="J80">
        <v>121.36199999999999</v>
      </c>
      <c r="K80">
        <v>98.998999999999995</v>
      </c>
      <c r="L80">
        <v>111.3095</v>
      </c>
      <c r="M80">
        <v>153.8075</v>
      </c>
      <c r="N80" s="8">
        <f t="shared" si="14"/>
        <v>94.999382014139513</v>
      </c>
      <c r="O80" s="8">
        <f t="shared" si="15"/>
        <v>130.8292002949525</v>
      </c>
      <c r="P80" s="8">
        <f t="shared" si="16"/>
        <v>106.75180465279244</v>
      </c>
      <c r="Q80" s="8">
        <f t="shared" si="17"/>
        <v>67.740812379110253</v>
      </c>
      <c r="R80" s="2">
        <f>100</f>
        <v>100</v>
      </c>
      <c r="U80" s="9">
        <v>44903</v>
      </c>
      <c r="V80">
        <v>40.377499999999998</v>
      </c>
      <c r="W80">
        <v>32.143500000000003</v>
      </c>
      <c r="X80">
        <v>63.105000000000004</v>
      </c>
      <c r="Y80">
        <v>25.927</v>
      </c>
      <c r="Z80">
        <v>122.6575</v>
      </c>
      <c r="AA80">
        <v>63.020499999999998</v>
      </c>
      <c r="AB80">
        <v>148.0455</v>
      </c>
      <c r="AC80">
        <v>157.0095</v>
      </c>
      <c r="AD80" s="8">
        <f t="shared" si="18"/>
        <v>83.943195483358124</v>
      </c>
      <c r="AE80" s="8">
        <f t="shared" si="19"/>
        <v>130.06232099078872</v>
      </c>
      <c r="AF80" s="8">
        <f t="shared" si="20"/>
        <v>108.69479315480713</v>
      </c>
      <c r="AG80" s="8">
        <f t="shared" si="21"/>
        <v>42.108184536604469</v>
      </c>
      <c r="AH80" s="2">
        <f>100</f>
        <v>100</v>
      </c>
      <c r="AK80" s="10">
        <v>44958</v>
      </c>
      <c r="AL80">
        <v>73.004999999999995</v>
      </c>
      <c r="AM80">
        <v>67.777000000000001</v>
      </c>
      <c r="AN80">
        <v>96.407499999999999</v>
      </c>
      <c r="AO80">
        <v>54.848500000000001</v>
      </c>
      <c r="AP80">
        <v>191.59550000000002</v>
      </c>
      <c r="AQ80">
        <v>135.762</v>
      </c>
      <c r="AR80">
        <v>212.30850000000001</v>
      </c>
      <c r="AS80">
        <v>226.56950000000001</v>
      </c>
      <c r="AT80">
        <f t="shared" si="22"/>
        <v>97.164468894102399</v>
      </c>
      <c r="AU80">
        <f t="shared" si="23"/>
        <v>127.30465815176559</v>
      </c>
      <c r="AV80">
        <f t="shared" si="24"/>
        <v>115.79335024268929</v>
      </c>
      <c r="AW80">
        <f t="shared" si="25"/>
        <v>61.731025137981945</v>
      </c>
      <c r="AX80" s="2">
        <f>(98+95)/2</f>
        <v>96.5</v>
      </c>
    </row>
    <row r="81" spans="1:51" ht="14.25" customHeight="1" x14ac:dyDescent="0.2">
      <c r="A81" s="3" t="s">
        <v>6</v>
      </c>
      <c r="B81" s="4" t="s">
        <v>47</v>
      </c>
      <c r="C81" s="6">
        <v>8</v>
      </c>
      <c r="D81" s="5" t="s">
        <v>4</v>
      </c>
      <c r="E81" s="9">
        <v>44873</v>
      </c>
      <c r="F81">
        <v>41.408500000000004</v>
      </c>
      <c r="G81">
        <v>54.727000000000004</v>
      </c>
      <c r="H81">
        <v>38.674500000000002</v>
      </c>
      <c r="I81">
        <v>30.794999999999998</v>
      </c>
      <c r="J81">
        <v>117.71250000000001</v>
      </c>
      <c r="K81">
        <v>91.871000000000009</v>
      </c>
      <c r="L81">
        <v>107.38200000000001</v>
      </c>
      <c r="M81">
        <v>153.79750000000001</v>
      </c>
      <c r="N81" s="8">
        <f t="shared" si="14"/>
        <v>89.703026441541908</v>
      </c>
      <c r="O81" s="8">
        <f t="shared" si="15"/>
        <v>151.90196035745774</v>
      </c>
      <c r="P81" s="8">
        <f t="shared" si="16"/>
        <v>91.8403224004023</v>
      </c>
      <c r="Q81" s="8">
        <f t="shared" si="17"/>
        <v>51.058859864432115</v>
      </c>
      <c r="R81" s="2">
        <f>100</f>
        <v>100</v>
      </c>
      <c r="U81" s="9">
        <v>44903</v>
      </c>
      <c r="V81">
        <v>53.186999999999998</v>
      </c>
      <c r="W81">
        <v>43.247</v>
      </c>
      <c r="X81">
        <v>77.629500000000007</v>
      </c>
      <c r="Y81">
        <v>38.767499999999998</v>
      </c>
      <c r="Z81">
        <v>122.5505</v>
      </c>
      <c r="AA81">
        <v>61.524500000000003</v>
      </c>
      <c r="AB81">
        <v>147.81</v>
      </c>
      <c r="AC81">
        <v>158.28649999999999</v>
      </c>
      <c r="AD81" s="8">
        <f t="shared" si="18"/>
        <v>110.67017270431371</v>
      </c>
      <c r="AE81" s="8">
        <f t="shared" si="19"/>
        <v>179.24542255524221</v>
      </c>
      <c r="AF81" s="8">
        <f t="shared" si="20"/>
        <v>133.92546174142481</v>
      </c>
      <c r="AG81" s="8">
        <f t="shared" si="21"/>
        <v>62.454552346536182</v>
      </c>
      <c r="AH81" s="2">
        <f>(95+100)/2</f>
        <v>97.5</v>
      </c>
      <c r="AK81" s="10">
        <v>44958</v>
      </c>
      <c r="AT81" t="e">
        <f t="shared" si="22"/>
        <v>#DIV/0!</v>
      </c>
      <c r="AU81" t="e">
        <f t="shared" si="23"/>
        <v>#DIV/0!</v>
      </c>
      <c r="AV81" t="e">
        <f t="shared" si="24"/>
        <v>#DIV/0!</v>
      </c>
      <c r="AW81" t="e">
        <f t="shared" si="25"/>
        <v>#DIV/0!</v>
      </c>
      <c r="AX81" s="2">
        <v>0</v>
      </c>
      <c r="AY81" s="3" t="s">
        <v>78</v>
      </c>
    </row>
    <row r="82" spans="1:51" ht="14.25" customHeight="1" x14ac:dyDescent="0.2">
      <c r="A82" s="3" t="s">
        <v>6</v>
      </c>
      <c r="B82" s="3" t="s">
        <v>48</v>
      </c>
      <c r="C82" s="6">
        <v>1</v>
      </c>
      <c r="D82" s="5" t="s">
        <v>4</v>
      </c>
      <c r="E82" s="9">
        <v>44868</v>
      </c>
      <c r="F82">
        <v>42.861000000000004</v>
      </c>
      <c r="G82">
        <v>39.715499999999999</v>
      </c>
      <c r="H82">
        <v>43.3215</v>
      </c>
      <c r="I82">
        <v>45.587000000000003</v>
      </c>
      <c r="J82">
        <v>144.541</v>
      </c>
      <c r="K82">
        <v>117.77250000000001</v>
      </c>
      <c r="L82">
        <v>142.70699999999999</v>
      </c>
      <c r="M82">
        <v>173.13400000000001</v>
      </c>
      <c r="N82" s="8">
        <f t="shared" si="14"/>
        <v>75.615603877100625</v>
      </c>
      <c r="O82" s="8">
        <f t="shared" si="15"/>
        <v>85.991657645035971</v>
      </c>
      <c r="P82" s="8">
        <f t="shared" si="16"/>
        <v>77.410235657676225</v>
      </c>
      <c r="Q82" s="8">
        <f t="shared" si="17"/>
        <v>67.142704494784397</v>
      </c>
      <c r="R82" s="2">
        <f>100</f>
        <v>100</v>
      </c>
      <c r="U82" s="9">
        <v>44902</v>
      </c>
      <c r="V82">
        <v>40.515500000000003</v>
      </c>
      <c r="W82">
        <v>46.233499999999999</v>
      </c>
      <c r="X82">
        <v>44.557500000000005</v>
      </c>
      <c r="Y82">
        <v>30.794499999999999</v>
      </c>
      <c r="Z82">
        <v>133.45150000000001</v>
      </c>
      <c r="AA82">
        <v>94.194500000000005</v>
      </c>
      <c r="AB82">
        <v>136.0265</v>
      </c>
      <c r="AC82">
        <v>170.19549999999998</v>
      </c>
      <c r="AD82" s="8">
        <f t="shared" si="18"/>
        <v>77.417282683221984</v>
      </c>
      <c r="AE82" s="8">
        <f t="shared" si="19"/>
        <v>125.1616867226855</v>
      </c>
      <c r="AF82" s="8">
        <f t="shared" si="20"/>
        <v>83.529036621540655</v>
      </c>
      <c r="AG82" s="8">
        <f t="shared" si="21"/>
        <v>46.138690505918198</v>
      </c>
      <c r="AH82" s="2">
        <f>(100+90)/2</f>
        <v>95</v>
      </c>
      <c r="AK82" s="10">
        <v>44959</v>
      </c>
      <c r="AL82">
        <v>45.822000000000003</v>
      </c>
      <c r="AM82">
        <v>51.316999999999993</v>
      </c>
      <c r="AN82">
        <v>46.134999999999998</v>
      </c>
      <c r="AO82">
        <v>40.04</v>
      </c>
      <c r="AP82">
        <v>120.884</v>
      </c>
      <c r="AQ82">
        <v>94.528500000000008</v>
      </c>
      <c r="AR82">
        <v>117.44200000000001</v>
      </c>
      <c r="AS82">
        <v>150.57</v>
      </c>
      <c r="AT82">
        <f t="shared" si="22"/>
        <v>96.659690281592276</v>
      </c>
      <c r="AU82">
        <f t="shared" si="23"/>
        <v>138.43269490153762</v>
      </c>
      <c r="AV82">
        <f t="shared" si="24"/>
        <v>100.17221266667801</v>
      </c>
      <c r="AW82">
        <f t="shared" si="25"/>
        <v>67.810320781032075</v>
      </c>
      <c r="AX82" s="2">
        <f>(100+99)/2</f>
        <v>99.5</v>
      </c>
    </row>
    <row r="83" spans="1:51" ht="14.25" customHeight="1" x14ac:dyDescent="0.2">
      <c r="A83" s="3" t="s">
        <v>6</v>
      </c>
      <c r="B83" s="3" t="s">
        <v>48</v>
      </c>
      <c r="C83" s="6">
        <v>2</v>
      </c>
      <c r="D83" s="5" t="s">
        <v>4</v>
      </c>
      <c r="E83" s="9">
        <v>44868</v>
      </c>
      <c r="F83">
        <v>56.518000000000001</v>
      </c>
      <c r="G83">
        <v>53.666499999999999</v>
      </c>
      <c r="H83">
        <v>59.028999999999996</v>
      </c>
      <c r="I83">
        <v>56.861000000000004</v>
      </c>
      <c r="J83">
        <v>116.82</v>
      </c>
      <c r="K83">
        <v>91.561999999999998</v>
      </c>
      <c r="L83">
        <v>114.8835</v>
      </c>
      <c r="M83">
        <v>143.99250000000001</v>
      </c>
      <c r="N83" s="8">
        <f t="shared" si="14"/>
        <v>123.37005649717514</v>
      </c>
      <c r="O83" s="8">
        <f t="shared" si="15"/>
        <v>149.46110285926474</v>
      </c>
      <c r="P83" s="8">
        <f t="shared" si="16"/>
        <v>131.02312342503492</v>
      </c>
      <c r="Q83" s="8">
        <f t="shared" si="17"/>
        <v>100.69659878118652</v>
      </c>
      <c r="R83" s="2">
        <f>100</f>
        <v>100</v>
      </c>
      <c r="U83" s="9">
        <v>44902</v>
      </c>
      <c r="V83">
        <v>51.41</v>
      </c>
      <c r="W83">
        <v>55.971500000000006</v>
      </c>
      <c r="X83">
        <v>57.5</v>
      </c>
      <c r="Y83">
        <v>40.754999999999995</v>
      </c>
      <c r="Z83">
        <v>135.97750000000002</v>
      </c>
      <c r="AA83">
        <v>96.437999999999988</v>
      </c>
      <c r="AB83">
        <v>138.82350000000002</v>
      </c>
      <c r="AC83">
        <v>172.80700000000002</v>
      </c>
      <c r="AD83" s="8">
        <f t="shared" si="18"/>
        <v>96.409700134213352</v>
      </c>
      <c r="AE83" s="8">
        <f t="shared" si="19"/>
        <v>147.99905120388235</v>
      </c>
      <c r="AF83" s="8">
        <f t="shared" si="20"/>
        <v>105.61972576689102</v>
      </c>
      <c r="AG83" s="8">
        <f t="shared" si="21"/>
        <v>60.139490877105658</v>
      </c>
      <c r="AH83" s="2">
        <f>(95+100)/2</f>
        <v>97.5</v>
      </c>
      <c r="AK83" s="10">
        <v>44959</v>
      </c>
      <c r="AL83">
        <v>57.372999999999998</v>
      </c>
      <c r="AM83">
        <v>63.480000000000004</v>
      </c>
      <c r="AN83">
        <v>58.825500000000005</v>
      </c>
      <c r="AO83">
        <v>49.884</v>
      </c>
      <c r="AP83">
        <v>131.3775</v>
      </c>
      <c r="AQ83">
        <v>101.471</v>
      </c>
      <c r="AR83">
        <v>128.9725</v>
      </c>
      <c r="AS83">
        <v>163.65449999999998</v>
      </c>
      <c r="AT83">
        <f t="shared" si="22"/>
        <v>111.35936518810298</v>
      </c>
      <c r="AU83">
        <f t="shared" si="23"/>
        <v>159.52735264262697</v>
      </c>
      <c r="AV83">
        <f t="shared" si="24"/>
        <v>116.30775940607495</v>
      </c>
      <c r="AW83">
        <f t="shared" si="25"/>
        <v>77.727285225887485</v>
      </c>
      <c r="AX83" s="2">
        <f>(75+80)/2</f>
        <v>77.5</v>
      </c>
    </row>
    <row r="84" spans="1:51" ht="14.25" customHeight="1" x14ac:dyDescent="0.2">
      <c r="A84" s="3" t="s">
        <v>6</v>
      </c>
      <c r="B84" s="3" t="s">
        <v>48</v>
      </c>
      <c r="C84" s="6">
        <v>3</v>
      </c>
      <c r="D84" s="5" t="s">
        <v>4</v>
      </c>
      <c r="E84" s="9">
        <v>44868</v>
      </c>
      <c r="F84">
        <v>92.0685</v>
      </c>
      <c r="G84">
        <v>94.694500000000005</v>
      </c>
      <c r="H84">
        <v>92.04849999999999</v>
      </c>
      <c r="I84">
        <v>89.470500000000001</v>
      </c>
      <c r="J84">
        <v>180.37950000000001</v>
      </c>
      <c r="K84">
        <v>158.2405</v>
      </c>
      <c r="L84">
        <v>178.35050000000001</v>
      </c>
      <c r="M84">
        <v>204.5745</v>
      </c>
      <c r="N84" s="8">
        <f t="shared" si="14"/>
        <v>130.1559628450018</v>
      </c>
      <c r="O84" s="8">
        <f t="shared" si="15"/>
        <v>152.59745450753758</v>
      </c>
      <c r="P84" s="8">
        <f t="shared" si="16"/>
        <v>131.60808352093207</v>
      </c>
      <c r="Q84" s="8">
        <f t="shared" si="17"/>
        <v>111.52405358439103</v>
      </c>
      <c r="R84" s="2">
        <f>100</f>
        <v>100</v>
      </c>
      <c r="U84" s="9">
        <v>44902</v>
      </c>
      <c r="V84">
        <v>51.856499999999997</v>
      </c>
      <c r="W84">
        <v>54.616500000000002</v>
      </c>
      <c r="X84">
        <v>60.805499999999995</v>
      </c>
      <c r="Y84">
        <v>40.186999999999998</v>
      </c>
      <c r="Z84">
        <v>126.89349999999999</v>
      </c>
      <c r="AA84">
        <v>85.171999999999997</v>
      </c>
      <c r="AB84">
        <v>132.92449999999999</v>
      </c>
      <c r="AC84">
        <v>162.62799999999999</v>
      </c>
      <c r="AD84" s="8">
        <f t="shared" si="18"/>
        <v>104.20870651373002</v>
      </c>
      <c r="AE84" s="8">
        <f t="shared" si="19"/>
        <v>163.51861527262483</v>
      </c>
      <c r="AF84" s="8">
        <f t="shared" si="20"/>
        <v>116.6481912664708</v>
      </c>
      <c r="AG84" s="8">
        <f t="shared" si="21"/>
        <v>63.013042034581993</v>
      </c>
      <c r="AH84" s="2">
        <f>100</f>
        <v>100</v>
      </c>
      <c r="AK84" s="10">
        <v>44959</v>
      </c>
      <c r="AL84">
        <v>61.599999999999994</v>
      </c>
      <c r="AM84">
        <v>68.525999999999996</v>
      </c>
      <c r="AN84">
        <v>63.527500000000003</v>
      </c>
      <c r="AO84">
        <v>52.801500000000004</v>
      </c>
      <c r="AP84">
        <v>149.73849999999999</v>
      </c>
      <c r="AQ84">
        <v>120.22</v>
      </c>
      <c r="AR84">
        <v>148.26900000000001</v>
      </c>
      <c r="AS84">
        <v>180.89400000000001</v>
      </c>
      <c r="AT84">
        <f t="shared" si="22"/>
        <v>104.90288068866724</v>
      </c>
      <c r="AU84">
        <f t="shared" si="23"/>
        <v>145.35127266677759</v>
      </c>
      <c r="AV84">
        <f t="shared" si="24"/>
        <v>109.25758250207393</v>
      </c>
      <c r="AW84">
        <f t="shared" si="25"/>
        <v>74.432443862151317</v>
      </c>
      <c r="AX84" s="2">
        <f>(30+10)/2</f>
        <v>20</v>
      </c>
    </row>
    <row r="85" spans="1:51" ht="14.25" customHeight="1" x14ac:dyDescent="0.2">
      <c r="A85" s="3" t="s">
        <v>6</v>
      </c>
      <c r="B85" s="3" t="s">
        <v>48</v>
      </c>
      <c r="C85" s="6">
        <v>4</v>
      </c>
      <c r="D85" s="5" t="s">
        <v>4</v>
      </c>
      <c r="E85" s="9">
        <v>44868</v>
      </c>
      <c r="F85">
        <v>74.14500000000001</v>
      </c>
      <c r="G85">
        <v>78.298000000000002</v>
      </c>
      <c r="H85">
        <v>74.387</v>
      </c>
      <c r="I85">
        <v>69.788499999999999</v>
      </c>
      <c r="J85">
        <v>162.64449999999999</v>
      </c>
      <c r="K85">
        <v>139.48400000000001</v>
      </c>
      <c r="L85">
        <v>160.58449999999999</v>
      </c>
      <c r="M85">
        <v>187.917</v>
      </c>
      <c r="N85" s="8">
        <f t="shared" si="14"/>
        <v>116.24724475773851</v>
      </c>
      <c r="O85" s="8">
        <f t="shared" si="15"/>
        <v>143.14179404089356</v>
      </c>
      <c r="P85" s="8">
        <f t="shared" si="16"/>
        <v>118.12276402766146</v>
      </c>
      <c r="Q85" s="8">
        <f t="shared" si="17"/>
        <v>94.701743322849978</v>
      </c>
      <c r="R85" s="2">
        <f>100</f>
        <v>100</v>
      </c>
      <c r="U85" s="9">
        <v>44902</v>
      </c>
      <c r="V85">
        <v>100.837</v>
      </c>
      <c r="W85">
        <v>106.17500000000001</v>
      </c>
      <c r="X85">
        <v>106.416</v>
      </c>
      <c r="Y85">
        <v>89.894000000000005</v>
      </c>
      <c r="Z85">
        <v>155.01599999999999</v>
      </c>
      <c r="AA85">
        <v>125.161</v>
      </c>
      <c r="AB85">
        <v>155.6765</v>
      </c>
      <c r="AC85">
        <v>184.3235</v>
      </c>
      <c r="AD85" s="8">
        <f t="shared" si="18"/>
        <v>165.87600634773187</v>
      </c>
      <c r="AE85" s="8">
        <f t="shared" si="19"/>
        <v>216.31838192408179</v>
      </c>
      <c r="AF85" s="8">
        <f t="shared" si="20"/>
        <v>174.31070200062308</v>
      </c>
      <c r="AG85" s="8">
        <f t="shared" si="21"/>
        <v>124.36271012648959</v>
      </c>
      <c r="AH85" s="2">
        <f>(95+95)/2</f>
        <v>95</v>
      </c>
      <c r="AK85" s="10">
        <v>44959</v>
      </c>
      <c r="AT85" t="e">
        <f t="shared" si="22"/>
        <v>#DIV/0!</v>
      </c>
      <c r="AU85" t="e">
        <f t="shared" si="23"/>
        <v>#DIV/0!</v>
      </c>
      <c r="AV85" t="e">
        <f t="shared" si="24"/>
        <v>#DIV/0!</v>
      </c>
      <c r="AW85" t="e">
        <f t="shared" si="25"/>
        <v>#DIV/0!</v>
      </c>
      <c r="AX85" s="2">
        <v>0</v>
      </c>
      <c r="AY85" s="3" t="s">
        <v>78</v>
      </c>
    </row>
    <row r="86" spans="1:51" ht="14.25" customHeight="1" x14ac:dyDescent="0.2">
      <c r="A86" s="3" t="s">
        <v>6</v>
      </c>
      <c r="B86" s="3" t="s">
        <v>48</v>
      </c>
      <c r="C86" s="6">
        <v>5</v>
      </c>
      <c r="D86" s="5" t="s">
        <v>4</v>
      </c>
      <c r="E86" s="9">
        <v>44868</v>
      </c>
      <c r="F86">
        <v>47.936999999999998</v>
      </c>
      <c r="G86">
        <v>46.304000000000002</v>
      </c>
      <c r="H86">
        <v>48.701499999999996</v>
      </c>
      <c r="I86">
        <v>48.781999999999996</v>
      </c>
      <c r="J86">
        <v>124.52799999999999</v>
      </c>
      <c r="K86">
        <v>94.739000000000004</v>
      </c>
      <c r="L86">
        <v>122.94750000000001</v>
      </c>
      <c r="M86">
        <v>155.893</v>
      </c>
      <c r="N86" s="8">
        <f t="shared" si="14"/>
        <v>98.162140241552095</v>
      </c>
      <c r="O86" s="8">
        <f t="shared" si="15"/>
        <v>124.63209449118104</v>
      </c>
      <c r="P86" s="8">
        <f t="shared" si="16"/>
        <v>101.00963826023302</v>
      </c>
      <c r="Q86" s="8">
        <f t="shared" si="17"/>
        <v>79.794538561705778</v>
      </c>
      <c r="R86" s="2">
        <f>100</f>
        <v>100</v>
      </c>
      <c r="U86" s="9">
        <v>44902</v>
      </c>
      <c r="V86">
        <v>55.152999999999999</v>
      </c>
      <c r="W86">
        <v>63.012</v>
      </c>
      <c r="X86">
        <v>63.106000000000002</v>
      </c>
      <c r="Y86">
        <v>39.39</v>
      </c>
      <c r="Z86">
        <v>106.4795</v>
      </c>
      <c r="AA86">
        <v>74.861999999999995</v>
      </c>
      <c r="AB86">
        <v>108.36499999999999</v>
      </c>
      <c r="AC86">
        <v>136.274</v>
      </c>
      <c r="AD86" s="8">
        <f t="shared" si="18"/>
        <v>132.08190308932706</v>
      </c>
      <c r="AE86" s="8">
        <f t="shared" si="19"/>
        <v>214.63572974272665</v>
      </c>
      <c r="AF86" s="8">
        <f t="shared" si="20"/>
        <v>148.49840815761547</v>
      </c>
      <c r="AG86" s="8">
        <f t="shared" si="21"/>
        <v>73.707750561369011</v>
      </c>
      <c r="AH86" s="2">
        <f>100</f>
        <v>100</v>
      </c>
      <c r="AK86" s="10">
        <v>44959</v>
      </c>
      <c r="AL86">
        <v>95.769000000000005</v>
      </c>
      <c r="AM86">
        <v>105.03</v>
      </c>
      <c r="AN86">
        <v>97.412499999999994</v>
      </c>
      <c r="AO86">
        <v>84.882499999999993</v>
      </c>
      <c r="AP86">
        <v>186.87950000000001</v>
      </c>
      <c r="AQ86">
        <v>162.52449999999999</v>
      </c>
      <c r="AR86">
        <v>184.54849999999999</v>
      </c>
      <c r="AS86">
        <v>213.54750000000001</v>
      </c>
      <c r="AT86">
        <f t="shared" si="22"/>
        <v>130.67829804767246</v>
      </c>
      <c r="AU86">
        <f t="shared" si="23"/>
        <v>164.79146221031291</v>
      </c>
      <c r="AV86">
        <f t="shared" si="24"/>
        <v>134.59978000363049</v>
      </c>
      <c r="AW86">
        <f t="shared" si="25"/>
        <v>101.35935798826956</v>
      </c>
      <c r="AX86" s="2">
        <f>(98+100)/2</f>
        <v>99</v>
      </c>
    </row>
    <row r="87" spans="1:51" ht="14.25" customHeight="1" x14ac:dyDescent="0.2">
      <c r="A87" s="3" t="s">
        <v>6</v>
      </c>
      <c r="B87" s="3" t="s">
        <v>48</v>
      </c>
      <c r="C87" s="6">
        <v>6</v>
      </c>
      <c r="D87" s="5" t="s">
        <v>4</v>
      </c>
      <c r="E87" s="9">
        <v>44868</v>
      </c>
      <c r="F87">
        <v>67.650499999999994</v>
      </c>
      <c r="G87">
        <v>69.882000000000005</v>
      </c>
      <c r="H87">
        <v>69.789000000000001</v>
      </c>
      <c r="I87">
        <v>63.307500000000005</v>
      </c>
      <c r="J87">
        <v>166.066</v>
      </c>
      <c r="K87">
        <v>141.08949999999999</v>
      </c>
      <c r="L87">
        <v>163.96950000000001</v>
      </c>
      <c r="M87">
        <v>193.08350000000002</v>
      </c>
      <c r="N87" s="8">
        <f t="shared" si="14"/>
        <v>103.87964724868425</v>
      </c>
      <c r="O87" s="8">
        <f t="shared" si="15"/>
        <v>126.30216989924837</v>
      </c>
      <c r="P87" s="8">
        <f t="shared" si="16"/>
        <v>108.53356874296743</v>
      </c>
      <c r="Q87" s="8">
        <f t="shared" si="17"/>
        <v>83.608451783813734</v>
      </c>
      <c r="R87" s="2">
        <f>100</f>
        <v>100</v>
      </c>
      <c r="U87" s="9">
        <v>44902</v>
      </c>
      <c r="V87">
        <v>57.951000000000001</v>
      </c>
      <c r="W87">
        <v>59.840999999999994</v>
      </c>
      <c r="X87">
        <v>65.191000000000003</v>
      </c>
      <c r="Y87">
        <v>48.788499999999999</v>
      </c>
      <c r="Z87">
        <v>133.66749999999999</v>
      </c>
      <c r="AA87">
        <v>97.347499999999997</v>
      </c>
      <c r="AB87">
        <v>139.67949999999999</v>
      </c>
      <c r="AC87">
        <v>163.869</v>
      </c>
      <c r="AD87" s="8">
        <f t="shared" si="18"/>
        <v>110.55421100865955</v>
      </c>
      <c r="AE87" s="8">
        <f t="shared" si="19"/>
        <v>156.7524076119058</v>
      </c>
      <c r="AF87" s="8">
        <f t="shared" si="20"/>
        <v>119.01320523054567</v>
      </c>
      <c r="AG87" s="8">
        <f t="shared" si="21"/>
        <v>75.920811745967811</v>
      </c>
      <c r="AH87" s="2">
        <f>(90+95)/2</f>
        <v>92.5</v>
      </c>
      <c r="AK87" s="10">
        <v>44959</v>
      </c>
      <c r="AT87" t="e">
        <f t="shared" si="22"/>
        <v>#DIV/0!</v>
      </c>
      <c r="AU87" t="e">
        <f t="shared" si="23"/>
        <v>#DIV/0!</v>
      </c>
      <c r="AV87" t="e">
        <f t="shared" si="24"/>
        <v>#DIV/0!</v>
      </c>
      <c r="AW87" t="e">
        <f t="shared" si="25"/>
        <v>#DIV/0!</v>
      </c>
      <c r="AX87" s="2">
        <v>0</v>
      </c>
      <c r="AY87" s="3" t="s">
        <v>78</v>
      </c>
    </row>
    <row r="88" spans="1:51" ht="14.25" customHeight="1" x14ac:dyDescent="0.2">
      <c r="A88" s="3" t="s">
        <v>6</v>
      </c>
      <c r="B88" s="3" t="s">
        <v>48</v>
      </c>
      <c r="C88" s="6">
        <v>7</v>
      </c>
      <c r="D88" s="5" t="s">
        <v>4</v>
      </c>
      <c r="E88" s="9">
        <v>44868</v>
      </c>
      <c r="F88">
        <v>53.024000000000001</v>
      </c>
      <c r="G88">
        <v>53.081499999999998</v>
      </c>
      <c r="H88">
        <v>54.054500000000004</v>
      </c>
      <c r="I88">
        <v>51.944000000000003</v>
      </c>
      <c r="J88">
        <v>135.2825</v>
      </c>
      <c r="K88">
        <v>107.12299999999999</v>
      </c>
      <c r="L88">
        <v>134.20849999999999</v>
      </c>
      <c r="M88">
        <v>164.58150000000001</v>
      </c>
      <c r="N88" s="8">
        <f t="shared" si="14"/>
        <v>99.947295474285298</v>
      </c>
      <c r="O88" s="8">
        <f t="shared" si="15"/>
        <v>126.35738823595308</v>
      </c>
      <c r="P88" s="8">
        <f t="shared" si="16"/>
        <v>102.70510064563722</v>
      </c>
      <c r="Q88" s="8">
        <f t="shared" si="17"/>
        <v>80.481220550304869</v>
      </c>
      <c r="R88" s="2">
        <f>100</f>
        <v>100</v>
      </c>
      <c r="U88" s="9">
        <v>44902</v>
      </c>
      <c r="V88">
        <v>41.319500000000005</v>
      </c>
      <c r="W88">
        <v>46.481499999999997</v>
      </c>
      <c r="X88">
        <v>46.284999999999997</v>
      </c>
      <c r="Y88">
        <v>31.191500000000001</v>
      </c>
      <c r="Z88">
        <v>121.925</v>
      </c>
      <c r="AA88">
        <v>84.076999999999998</v>
      </c>
      <c r="AB88">
        <v>124.8595</v>
      </c>
      <c r="AC88">
        <v>156.89499999999998</v>
      </c>
      <c r="AD88" s="8">
        <f t="shared" si="18"/>
        <v>86.417654295673572</v>
      </c>
      <c r="AE88" s="8">
        <f t="shared" si="19"/>
        <v>140.97532618908858</v>
      </c>
      <c r="AF88" s="8">
        <f t="shared" si="20"/>
        <v>94.527649077563169</v>
      </c>
      <c r="AG88" s="8">
        <f t="shared" si="21"/>
        <v>50.695257975078881</v>
      </c>
      <c r="AH88" s="2">
        <f>100</f>
        <v>100</v>
      </c>
      <c r="AK88" s="10">
        <v>44959</v>
      </c>
      <c r="AL88">
        <v>77.455999999999989</v>
      </c>
      <c r="AM88">
        <v>88.374499999999998</v>
      </c>
      <c r="AN88">
        <v>79.712500000000006</v>
      </c>
      <c r="AO88">
        <v>64.283500000000004</v>
      </c>
      <c r="AP88">
        <v>161.83199999999999</v>
      </c>
      <c r="AQ88">
        <v>134.2115</v>
      </c>
      <c r="AR88">
        <v>159.84</v>
      </c>
      <c r="AS88">
        <v>191.49349999999998</v>
      </c>
      <c r="AT88">
        <f t="shared" si="22"/>
        <v>122.04804982945275</v>
      </c>
      <c r="AU88">
        <f t="shared" si="23"/>
        <v>167.91033182700437</v>
      </c>
      <c r="AV88">
        <f t="shared" si="24"/>
        <v>127.16896584084084</v>
      </c>
      <c r="AW88">
        <f t="shared" si="25"/>
        <v>85.602344204894692</v>
      </c>
      <c r="AX88" s="2">
        <f>(95+98)/2</f>
        <v>96.5</v>
      </c>
    </row>
    <row r="89" spans="1:51" ht="14.25" customHeight="1" x14ac:dyDescent="0.2">
      <c r="A89" s="3" t="s">
        <v>6</v>
      </c>
      <c r="B89" s="3" t="s">
        <v>48</v>
      </c>
      <c r="C89" s="6">
        <v>8</v>
      </c>
      <c r="D89" s="5" t="s">
        <v>4</v>
      </c>
      <c r="E89" s="9">
        <v>44868</v>
      </c>
      <c r="F89">
        <v>62.939499999999995</v>
      </c>
      <c r="G89">
        <v>61.649500000000003</v>
      </c>
      <c r="H89">
        <v>65.521500000000003</v>
      </c>
      <c r="I89">
        <v>61.668000000000006</v>
      </c>
      <c r="J89">
        <v>147.37049999999999</v>
      </c>
      <c r="K89">
        <v>120.673</v>
      </c>
      <c r="L89">
        <v>145.94499999999999</v>
      </c>
      <c r="M89">
        <v>175.50349999999997</v>
      </c>
      <c r="N89" s="8">
        <f t="shared" si="14"/>
        <v>108.90627703644894</v>
      </c>
      <c r="O89" s="8">
        <f t="shared" si="15"/>
        <v>130.27456431844737</v>
      </c>
      <c r="P89" s="8">
        <f t="shared" si="16"/>
        <v>114.48136284216658</v>
      </c>
      <c r="Q89" s="8">
        <f t="shared" si="17"/>
        <v>89.601290002763491</v>
      </c>
      <c r="R89" s="2">
        <f>100</f>
        <v>100</v>
      </c>
      <c r="U89" s="9">
        <v>44902</v>
      </c>
      <c r="V89">
        <v>55.025999999999996</v>
      </c>
      <c r="W89">
        <v>58.371499999999997</v>
      </c>
      <c r="X89">
        <v>59.805999999999997</v>
      </c>
      <c r="Y89">
        <v>46.898499999999999</v>
      </c>
      <c r="Z89">
        <v>145.66149999999999</v>
      </c>
      <c r="AA89">
        <v>111.042</v>
      </c>
      <c r="AB89">
        <v>146.28</v>
      </c>
      <c r="AC89">
        <v>179.84249999999997</v>
      </c>
      <c r="AD89" s="8">
        <f t="shared" si="18"/>
        <v>96.330396158216132</v>
      </c>
      <c r="AE89" s="8">
        <f t="shared" si="19"/>
        <v>134.04596909277569</v>
      </c>
      <c r="AF89" s="8">
        <f t="shared" si="20"/>
        <v>104.25574241181295</v>
      </c>
      <c r="AG89" s="8">
        <f t="shared" si="21"/>
        <v>66.497727177947368</v>
      </c>
      <c r="AH89" s="2">
        <f>100</f>
        <v>100</v>
      </c>
      <c r="AK89" s="10">
        <v>44959</v>
      </c>
      <c r="AT89" t="e">
        <f t="shared" si="22"/>
        <v>#DIV/0!</v>
      </c>
      <c r="AU89" t="e">
        <f t="shared" si="23"/>
        <v>#DIV/0!</v>
      </c>
      <c r="AV89" t="e">
        <f t="shared" si="24"/>
        <v>#DIV/0!</v>
      </c>
      <c r="AW89" t="e">
        <f t="shared" si="25"/>
        <v>#DIV/0!</v>
      </c>
      <c r="AX89" s="2">
        <v>0</v>
      </c>
      <c r="AY89" s="3" t="s">
        <v>78</v>
      </c>
    </row>
    <row r="90" spans="1:51" ht="14.25" customHeight="1" x14ac:dyDescent="0.2">
      <c r="A90" s="3" t="s">
        <v>6</v>
      </c>
      <c r="B90" s="3" t="s">
        <v>49</v>
      </c>
      <c r="C90" s="6">
        <v>1</v>
      </c>
      <c r="D90" s="5" t="s">
        <v>4</v>
      </c>
      <c r="E90" s="9">
        <v>44868</v>
      </c>
      <c r="F90" s="3">
        <v>39.916499999999999</v>
      </c>
      <c r="G90">
        <v>35.340499999999999</v>
      </c>
      <c r="H90">
        <v>40.008000000000003</v>
      </c>
      <c r="I90">
        <v>44.422499999999999</v>
      </c>
      <c r="J90">
        <v>112.012</v>
      </c>
      <c r="K90">
        <v>85.436499999999995</v>
      </c>
      <c r="L90">
        <v>109.76050000000001</v>
      </c>
      <c r="M90">
        <v>140.8655</v>
      </c>
      <c r="N90" s="8">
        <f t="shared" si="14"/>
        <v>90.871580723493906</v>
      </c>
      <c r="O90" s="8">
        <f t="shared" si="15"/>
        <v>105.47983004921784</v>
      </c>
      <c r="P90" s="8">
        <f t="shared" si="16"/>
        <v>92.948191744753345</v>
      </c>
      <c r="Q90" s="8">
        <f t="shared" si="17"/>
        <v>80.415272014794255</v>
      </c>
      <c r="R90" s="2">
        <f>100</f>
        <v>100</v>
      </c>
      <c r="U90" s="9">
        <v>44902</v>
      </c>
      <c r="V90">
        <v>28.162500000000001</v>
      </c>
      <c r="W90">
        <v>29.335999999999999</v>
      </c>
      <c r="X90">
        <v>36.985500000000002</v>
      </c>
      <c r="Y90">
        <v>18.145</v>
      </c>
      <c r="Z90">
        <v>101.1225</v>
      </c>
      <c r="AA90">
        <v>53.755000000000003</v>
      </c>
      <c r="AB90">
        <v>109.81</v>
      </c>
      <c r="AC90">
        <v>139.83699999999999</v>
      </c>
      <c r="AD90" s="8">
        <f t="shared" si="18"/>
        <v>71.017206853074242</v>
      </c>
      <c r="AE90" s="8">
        <f t="shared" si="19"/>
        <v>139.16249651195236</v>
      </c>
      <c r="AF90" s="8">
        <f t="shared" si="20"/>
        <v>85.887464711774882</v>
      </c>
      <c r="AG90" s="8">
        <f t="shared" si="21"/>
        <v>33.088345716798848</v>
      </c>
      <c r="AH90" s="2">
        <f>(90+95)/2</f>
        <v>92.5</v>
      </c>
      <c r="AK90" s="10">
        <v>44959</v>
      </c>
      <c r="AL90">
        <v>55.603999999999999</v>
      </c>
      <c r="AM90">
        <v>64.899000000000001</v>
      </c>
      <c r="AN90">
        <v>55.236499999999999</v>
      </c>
      <c r="AO90">
        <v>46.706499999999998</v>
      </c>
      <c r="AP90">
        <v>161.20650000000001</v>
      </c>
      <c r="AQ90">
        <v>136.136</v>
      </c>
      <c r="AR90">
        <v>157.08099999999999</v>
      </c>
      <c r="AS90">
        <v>190.37549999999999</v>
      </c>
      <c r="AT90">
        <f t="shared" si="22"/>
        <v>87.955634543272126</v>
      </c>
      <c r="AU90">
        <f t="shared" si="23"/>
        <v>121.56406093906094</v>
      </c>
      <c r="AV90">
        <f t="shared" si="24"/>
        <v>89.669072007435659</v>
      </c>
      <c r="AW90">
        <f t="shared" si="25"/>
        <v>62.561398394226153</v>
      </c>
      <c r="AX90" s="2">
        <f>(90+85)/2</f>
        <v>87.5</v>
      </c>
    </row>
    <row r="91" spans="1:51" ht="14.25" customHeight="1" x14ac:dyDescent="0.2">
      <c r="A91" s="3" t="s">
        <v>6</v>
      </c>
      <c r="B91" s="3" t="s">
        <v>49</v>
      </c>
      <c r="C91" s="6">
        <v>2</v>
      </c>
      <c r="D91" s="5" t="s">
        <v>4</v>
      </c>
      <c r="E91" s="9">
        <v>44868</v>
      </c>
      <c r="F91">
        <v>86.203000000000003</v>
      </c>
      <c r="G91">
        <v>90.933999999999997</v>
      </c>
      <c r="H91">
        <v>88.406999999999996</v>
      </c>
      <c r="I91">
        <v>79.30449999999999</v>
      </c>
      <c r="J91">
        <v>162.81950000000001</v>
      </c>
      <c r="K91">
        <v>138.30149999999998</v>
      </c>
      <c r="L91">
        <v>160.57499999999999</v>
      </c>
      <c r="M91">
        <v>189.48849999999999</v>
      </c>
      <c r="N91" s="8">
        <f t="shared" si="14"/>
        <v>135.00695555507787</v>
      </c>
      <c r="O91" s="8">
        <f t="shared" si="15"/>
        <v>167.66390820056185</v>
      </c>
      <c r="P91" s="8">
        <f t="shared" si="16"/>
        <v>140.39411489957965</v>
      </c>
      <c r="Q91" s="8">
        <f t="shared" si="17"/>
        <v>106.72229449280562</v>
      </c>
      <c r="R91" s="2">
        <f>100</f>
        <v>100</v>
      </c>
      <c r="U91" s="9">
        <v>44902</v>
      </c>
      <c r="V91">
        <v>90.037499999999994</v>
      </c>
      <c r="W91">
        <v>105.23849999999999</v>
      </c>
      <c r="X91">
        <v>97.751499999999993</v>
      </c>
      <c r="Y91">
        <v>67.121000000000009</v>
      </c>
      <c r="Z91">
        <v>157.87049999999999</v>
      </c>
      <c r="AA91">
        <v>125.721</v>
      </c>
      <c r="AB91">
        <v>158.56299999999999</v>
      </c>
      <c r="AC91">
        <v>189.20249999999999</v>
      </c>
      <c r="AD91" s="8">
        <f t="shared" si="18"/>
        <v>145.43288644806978</v>
      </c>
      <c r="AE91" s="8">
        <f t="shared" si="19"/>
        <v>213.45532965852956</v>
      </c>
      <c r="AF91" s="8">
        <f t="shared" si="20"/>
        <v>157.20333558270212</v>
      </c>
      <c r="AG91" s="8">
        <f t="shared" si="21"/>
        <v>90.463154556625852</v>
      </c>
      <c r="AH91" s="2">
        <f>(100+95)/2</f>
        <v>97.5</v>
      </c>
      <c r="AK91" s="10">
        <v>44959</v>
      </c>
      <c r="AL91">
        <v>71.33</v>
      </c>
      <c r="AM91">
        <v>88.465000000000003</v>
      </c>
      <c r="AN91">
        <v>70.44550000000001</v>
      </c>
      <c r="AO91">
        <v>55.083500000000001</v>
      </c>
      <c r="AP91">
        <v>191.49099999999999</v>
      </c>
      <c r="AQ91">
        <v>168.749</v>
      </c>
      <c r="AR91">
        <v>188.00550000000001</v>
      </c>
      <c r="AS91">
        <v>217.66500000000002</v>
      </c>
      <c r="AT91">
        <f t="shared" si="22"/>
        <v>94.986970667028743</v>
      </c>
      <c r="AU91">
        <f t="shared" si="23"/>
        <v>133.6812366295504</v>
      </c>
      <c r="AV91">
        <f t="shared" si="24"/>
        <v>95.548281832180436</v>
      </c>
      <c r="AW91">
        <f t="shared" si="25"/>
        <v>64.531700089587204</v>
      </c>
      <c r="AX91" s="2">
        <f>(50+30)/2</f>
        <v>40</v>
      </c>
    </row>
    <row r="92" spans="1:51" ht="14.25" customHeight="1" x14ac:dyDescent="0.2">
      <c r="A92" s="3" t="s">
        <v>6</v>
      </c>
      <c r="B92" s="3" t="s">
        <v>49</v>
      </c>
      <c r="C92" s="6">
        <v>3</v>
      </c>
      <c r="D92" s="5" t="s">
        <v>4</v>
      </c>
      <c r="E92" s="9">
        <v>44868</v>
      </c>
      <c r="F92">
        <v>84.1815</v>
      </c>
      <c r="G92">
        <v>88.843500000000006</v>
      </c>
      <c r="H92">
        <v>86.198499999999996</v>
      </c>
      <c r="I92">
        <v>77.489000000000004</v>
      </c>
      <c r="J92">
        <v>179.01600000000002</v>
      </c>
      <c r="K92">
        <v>155.97050000000002</v>
      </c>
      <c r="L92">
        <v>176.227</v>
      </c>
      <c r="M92">
        <v>204.76400000000001</v>
      </c>
      <c r="N92" s="8">
        <f t="shared" si="14"/>
        <v>119.91264747285157</v>
      </c>
      <c r="O92" s="8">
        <f t="shared" si="15"/>
        <v>145.25241952805177</v>
      </c>
      <c r="P92" s="8">
        <f t="shared" si="16"/>
        <v>124.72900009646648</v>
      </c>
      <c r="Q92" s="8">
        <f t="shared" si="17"/>
        <v>96.499848606200317</v>
      </c>
      <c r="R92" s="2">
        <f>100</f>
        <v>100</v>
      </c>
      <c r="U92" s="9">
        <v>44902</v>
      </c>
      <c r="V92">
        <v>42.922499999999999</v>
      </c>
      <c r="W92">
        <v>44.652500000000003</v>
      </c>
      <c r="X92">
        <v>51.792999999999999</v>
      </c>
      <c r="Y92">
        <v>32.3125</v>
      </c>
      <c r="Z92">
        <v>129.23650000000001</v>
      </c>
      <c r="AA92">
        <v>83.045500000000004</v>
      </c>
      <c r="AB92">
        <v>138.4725</v>
      </c>
      <c r="AC92">
        <v>166.179</v>
      </c>
      <c r="AD92" s="8">
        <f t="shared" si="18"/>
        <v>84.69153451230882</v>
      </c>
      <c r="AE92" s="8">
        <f t="shared" si="19"/>
        <v>137.11022873003355</v>
      </c>
      <c r="AF92" s="8">
        <f t="shared" si="20"/>
        <v>95.377890916969079</v>
      </c>
      <c r="AG92" s="8">
        <f t="shared" si="21"/>
        <v>49.583205459173541</v>
      </c>
      <c r="AH92" s="2">
        <f>100</f>
        <v>100</v>
      </c>
      <c r="AK92" s="10">
        <v>44959</v>
      </c>
      <c r="AL92">
        <v>73.466999999999999</v>
      </c>
      <c r="AM92">
        <v>81.961999999999989</v>
      </c>
      <c r="AN92">
        <v>75.371000000000009</v>
      </c>
      <c r="AO92">
        <v>63.069499999999998</v>
      </c>
      <c r="AP92">
        <v>193.768</v>
      </c>
      <c r="AQ92">
        <v>169.85899999999998</v>
      </c>
      <c r="AR92">
        <v>190.23599999999999</v>
      </c>
      <c r="AS92">
        <v>221.21850000000001</v>
      </c>
      <c r="AT92">
        <f t="shared" si="22"/>
        <v>96.683069443871005</v>
      </c>
      <c r="AU92">
        <f t="shared" si="23"/>
        <v>123.04505501621934</v>
      </c>
      <c r="AV92">
        <f t="shared" si="24"/>
        <v>101.03032549044347</v>
      </c>
      <c r="AW92">
        <f t="shared" si="25"/>
        <v>72.700621783440354</v>
      </c>
      <c r="AX92" s="2">
        <f>(90+60)/2</f>
        <v>75</v>
      </c>
    </row>
    <row r="93" spans="1:51" ht="14.25" customHeight="1" x14ac:dyDescent="0.2">
      <c r="A93" s="3" t="s">
        <v>6</v>
      </c>
      <c r="B93" s="3" t="s">
        <v>49</v>
      </c>
      <c r="C93" s="6">
        <v>4</v>
      </c>
      <c r="D93" s="5" t="s">
        <v>4</v>
      </c>
      <c r="E93" s="9">
        <v>44868</v>
      </c>
      <c r="F93">
        <v>62.548999999999992</v>
      </c>
      <c r="G93">
        <v>61.755499999999998</v>
      </c>
      <c r="H93">
        <v>63.114000000000004</v>
      </c>
      <c r="I93">
        <v>62.813500000000005</v>
      </c>
      <c r="J93">
        <v>156.82999999999998</v>
      </c>
      <c r="K93">
        <v>130.71899999999999</v>
      </c>
      <c r="L93">
        <v>155.09649999999999</v>
      </c>
      <c r="M93">
        <v>184.69800000000001</v>
      </c>
      <c r="N93" s="8">
        <f t="shared" si="14"/>
        <v>101.70244851112669</v>
      </c>
      <c r="O93" s="8">
        <f t="shared" si="15"/>
        <v>120.46949946067519</v>
      </c>
      <c r="P93" s="8">
        <f t="shared" si="16"/>
        <v>103.76810566324838</v>
      </c>
      <c r="Q93" s="8">
        <f t="shared" si="17"/>
        <v>86.72233862846376</v>
      </c>
      <c r="R93" s="2">
        <f>100</f>
        <v>100</v>
      </c>
      <c r="U93" s="9">
        <v>44902</v>
      </c>
      <c r="V93">
        <v>59.405000000000001</v>
      </c>
      <c r="W93">
        <v>60.262999999999998</v>
      </c>
      <c r="X93">
        <v>68.849999999999994</v>
      </c>
      <c r="Y93">
        <v>49.086500000000001</v>
      </c>
      <c r="Z93">
        <v>147.852</v>
      </c>
      <c r="AA93">
        <v>105.0775</v>
      </c>
      <c r="AB93">
        <v>156.18299999999999</v>
      </c>
      <c r="AC93">
        <v>182.13499999999999</v>
      </c>
      <c r="AD93" s="8">
        <f t="shared" si="18"/>
        <v>102.45566512458403</v>
      </c>
      <c r="AE93" s="8">
        <f t="shared" si="19"/>
        <v>146.2450572196712</v>
      </c>
      <c r="AF93" s="8">
        <f t="shared" si="20"/>
        <v>112.41140200918153</v>
      </c>
      <c r="AG93" s="8">
        <f t="shared" si="21"/>
        <v>68.724064567491155</v>
      </c>
      <c r="AH93" s="2">
        <f>100</f>
        <v>100</v>
      </c>
      <c r="AK93" s="10">
        <v>44959</v>
      </c>
      <c r="AL93" s="3">
        <v>60.319999999999993</v>
      </c>
      <c r="AM93">
        <v>71.032000000000011</v>
      </c>
      <c r="AN93">
        <v>61.024999999999999</v>
      </c>
      <c r="AO93">
        <v>48.876000000000005</v>
      </c>
      <c r="AP93">
        <v>172.501</v>
      </c>
      <c r="AQ93">
        <v>147.29649999999998</v>
      </c>
      <c r="AR93">
        <v>169.23849999999999</v>
      </c>
      <c r="AS93">
        <v>200.941</v>
      </c>
      <c r="AT93">
        <f t="shared" si="22"/>
        <v>89.168178735195724</v>
      </c>
      <c r="AU93">
        <f t="shared" si="23"/>
        <v>122.97074268567145</v>
      </c>
      <c r="AV93">
        <f t="shared" si="24"/>
        <v>91.949379130635165</v>
      </c>
      <c r="AW93">
        <f t="shared" si="25"/>
        <v>62.025072036070291</v>
      </c>
      <c r="AX93" s="2">
        <f>(95+90)/2</f>
        <v>92.5</v>
      </c>
    </row>
    <row r="94" spans="1:51" ht="14.25" customHeight="1" x14ac:dyDescent="0.2">
      <c r="A94" s="3" t="s">
        <v>6</v>
      </c>
      <c r="B94" s="3" t="s">
        <v>49</v>
      </c>
      <c r="C94" s="6">
        <v>5</v>
      </c>
      <c r="D94" s="5" t="s">
        <v>4</v>
      </c>
      <c r="E94" s="9">
        <v>44868</v>
      </c>
      <c r="F94">
        <v>74.070499999999996</v>
      </c>
      <c r="G94">
        <v>75.619</v>
      </c>
      <c r="H94">
        <v>75.390500000000003</v>
      </c>
      <c r="I94">
        <v>71.248000000000005</v>
      </c>
      <c r="J94">
        <v>178.62200000000001</v>
      </c>
      <c r="K94">
        <v>153.81049999999999</v>
      </c>
      <c r="L94">
        <v>176.5795</v>
      </c>
      <c r="M94">
        <v>205.43700000000001</v>
      </c>
      <c r="N94" s="8">
        <f t="shared" si="14"/>
        <v>105.74272765952681</v>
      </c>
      <c r="O94" s="8">
        <f t="shared" si="15"/>
        <v>125.36754642888491</v>
      </c>
      <c r="P94" s="8">
        <f t="shared" si="16"/>
        <v>108.87208028111985</v>
      </c>
      <c r="Q94" s="8">
        <f t="shared" si="17"/>
        <v>88.437039092276464</v>
      </c>
      <c r="R94" s="2">
        <f>100</f>
        <v>100</v>
      </c>
      <c r="U94" s="9">
        <v>44902</v>
      </c>
      <c r="V94">
        <v>77.302500000000009</v>
      </c>
      <c r="W94">
        <v>83.621000000000009</v>
      </c>
      <c r="X94">
        <v>90.333500000000001</v>
      </c>
      <c r="Y94">
        <v>57.973500000000001</v>
      </c>
      <c r="Z94">
        <v>149.911</v>
      </c>
      <c r="AA94">
        <v>107.128</v>
      </c>
      <c r="AB94">
        <v>158.58449999999999</v>
      </c>
      <c r="AC94">
        <v>183.84950000000001</v>
      </c>
      <c r="AD94" s="8">
        <f t="shared" si="18"/>
        <v>131.4922687461227</v>
      </c>
      <c r="AE94" s="8">
        <f t="shared" si="19"/>
        <v>199.04558098723027</v>
      </c>
      <c r="AF94" s="8">
        <f t="shared" si="20"/>
        <v>145.25406013828592</v>
      </c>
      <c r="AG94" s="8">
        <f t="shared" si="21"/>
        <v>80.409478948814098</v>
      </c>
      <c r="AH94" s="2">
        <f>100</f>
        <v>100</v>
      </c>
      <c r="AK94" s="10">
        <v>44959</v>
      </c>
      <c r="AL94">
        <v>62.168999999999997</v>
      </c>
      <c r="AM94">
        <v>71.414999999999992</v>
      </c>
      <c r="AN94">
        <v>61.968000000000004</v>
      </c>
      <c r="AO94">
        <v>53.126000000000005</v>
      </c>
      <c r="AP94">
        <v>166.01650000000001</v>
      </c>
      <c r="AQ94">
        <v>142.0145</v>
      </c>
      <c r="AR94">
        <v>161.80099999999999</v>
      </c>
      <c r="AS94">
        <v>194.3065</v>
      </c>
      <c r="AT94">
        <f t="shared" si="22"/>
        <v>95.49108070583344</v>
      </c>
      <c r="AU94">
        <f t="shared" si="23"/>
        <v>128.23215235064026</v>
      </c>
      <c r="AV94">
        <f t="shared" si="24"/>
        <v>97.66218997410401</v>
      </c>
      <c r="AW94">
        <f t="shared" si="25"/>
        <v>69.720415940794581</v>
      </c>
      <c r="AX94" s="2">
        <f>(20+15)/2</f>
        <v>17.5</v>
      </c>
    </row>
    <row r="95" spans="1:51" ht="14.25" customHeight="1" x14ac:dyDescent="0.2">
      <c r="A95" s="3" t="s">
        <v>6</v>
      </c>
      <c r="B95" s="3" t="s">
        <v>49</v>
      </c>
      <c r="C95" s="6">
        <v>6</v>
      </c>
      <c r="D95" s="5" t="s">
        <v>4</v>
      </c>
      <c r="E95" s="9">
        <v>44868</v>
      </c>
      <c r="F95">
        <v>50.25</v>
      </c>
      <c r="G95">
        <v>47.4345</v>
      </c>
      <c r="H95">
        <v>50.289499999999997</v>
      </c>
      <c r="I95">
        <v>53.054499999999997</v>
      </c>
      <c r="J95">
        <v>149.85500000000002</v>
      </c>
      <c r="K95">
        <v>122.98249999999999</v>
      </c>
      <c r="L95">
        <v>147.63149999999999</v>
      </c>
      <c r="M95">
        <v>178.92500000000001</v>
      </c>
      <c r="N95" s="8">
        <f t="shared" si="14"/>
        <v>85.507657402155402</v>
      </c>
      <c r="O95" s="8">
        <f t="shared" si="15"/>
        <v>98.353810501494124</v>
      </c>
      <c r="P95" s="8">
        <f t="shared" si="16"/>
        <v>86.863728269373411</v>
      </c>
      <c r="Q95" s="8">
        <f t="shared" si="17"/>
        <v>75.612114014251773</v>
      </c>
      <c r="R95" s="2">
        <f>100</f>
        <v>100</v>
      </c>
      <c r="U95" s="9">
        <v>44902</v>
      </c>
      <c r="V95">
        <v>33.719000000000001</v>
      </c>
      <c r="W95">
        <v>35.282499999999999</v>
      </c>
      <c r="X95">
        <v>41.483499999999999</v>
      </c>
      <c r="Y95">
        <v>24.369</v>
      </c>
      <c r="Z95">
        <v>103.452</v>
      </c>
      <c r="AA95">
        <v>62.903499999999994</v>
      </c>
      <c r="AB95">
        <v>109.12</v>
      </c>
      <c r="AC95">
        <v>138.34550000000002</v>
      </c>
      <c r="AD95" s="8">
        <f t="shared" si="18"/>
        <v>83.114342883656192</v>
      </c>
      <c r="AE95" s="8">
        <f t="shared" si="19"/>
        <v>143.02920346244645</v>
      </c>
      <c r="AF95" s="8">
        <f t="shared" si="20"/>
        <v>96.941830095307907</v>
      </c>
      <c r="AG95" s="8">
        <f t="shared" si="21"/>
        <v>44.917218124189077</v>
      </c>
      <c r="AH95" s="2">
        <f>100</f>
        <v>100</v>
      </c>
      <c r="AK95" s="10">
        <v>44959</v>
      </c>
      <c r="AL95">
        <v>57.314</v>
      </c>
      <c r="AM95">
        <v>62.841499999999996</v>
      </c>
      <c r="AN95">
        <v>62.397500000000001</v>
      </c>
      <c r="AO95">
        <v>51.512999999999998</v>
      </c>
      <c r="AP95">
        <v>181.86699999999999</v>
      </c>
      <c r="AQ95">
        <v>156.18799999999999</v>
      </c>
      <c r="AR95">
        <v>178.75049999999999</v>
      </c>
      <c r="AS95">
        <v>210.62150000000003</v>
      </c>
      <c r="AT95">
        <f t="shared" si="22"/>
        <v>80.361307988805009</v>
      </c>
      <c r="AU95">
        <f t="shared" si="23"/>
        <v>102.59803890183626</v>
      </c>
      <c r="AV95">
        <f t="shared" si="24"/>
        <v>89.014366393380726</v>
      </c>
      <c r="AW95">
        <f t="shared" si="25"/>
        <v>62.366923604665232</v>
      </c>
      <c r="AX95" s="2">
        <f>(100+95)/2</f>
        <v>97.5</v>
      </c>
    </row>
    <row r="96" spans="1:51" ht="14.25" customHeight="1" x14ac:dyDescent="0.2">
      <c r="A96" s="3" t="s">
        <v>6</v>
      </c>
      <c r="B96" s="3" t="s">
        <v>49</v>
      </c>
      <c r="C96" s="6">
        <v>7</v>
      </c>
      <c r="D96" s="5" t="s">
        <v>4</v>
      </c>
      <c r="E96" s="9">
        <v>44868</v>
      </c>
      <c r="F96">
        <v>50.099500000000006</v>
      </c>
      <c r="G96">
        <v>50.725499999999997</v>
      </c>
      <c r="H96">
        <v>51.725499999999997</v>
      </c>
      <c r="I96">
        <v>47.844999999999999</v>
      </c>
      <c r="J96">
        <v>138.00899999999999</v>
      </c>
      <c r="K96">
        <v>112.19199999999999</v>
      </c>
      <c r="L96">
        <v>136.14150000000001</v>
      </c>
      <c r="M96">
        <v>165.68700000000001</v>
      </c>
      <c r="N96" s="8">
        <f t="shared" si="14"/>
        <v>92.569125926570024</v>
      </c>
      <c r="O96" s="8">
        <f t="shared" si="15"/>
        <v>115.29344783941814</v>
      </c>
      <c r="P96" s="8">
        <f t="shared" si="16"/>
        <v>96.884509866572643</v>
      </c>
      <c r="Q96" s="8">
        <f t="shared" si="17"/>
        <v>73.63568053015625</v>
      </c>
      <c r="R96" s="2">
        <f>100</f>
        <v>100</v>
      </c>
      <c r="U96" s="9">
        <v>44902</v>
      </c>
      <c r="V96">
        <v>65.239999999999995</v>
      </c>
      <c r="W96">
        <v>64.260499999999993</v>
      </c>
      <c r="X96">
        <v>75.382000000000005</v>
      </c>
      <c r="Y96">
        <v>56.073999999999998</v>
      </c>
      <c r="Z96">
        <v>131.32500000000002</v>
      </c>
      <c r="AA96">
        <v>85.799499999999995</v>
      </c>
      <c r="AB96">
        <v>140.1225</v>
      </c>
      <c r="AC96">
        <v>167.93</v>
      </c>
      <c r="AD96" s="8">
        <f t="shared" si="18"/>
        <v>126.67961165048541</v>
      </c>
      <c r="AE96" s="8">
        <f t="shared" si="19"/>
        <v>190.98511646338264</v>
      </c>
      <c r="AF96" s="8">
        <f t="shared" si="20"/>
        <v>137.18289353958144</v>
      </c>
      <c r="AG96" s="8">
        <f t="shared" si="21"/>
        <v>85.147799678437437</v>
      </c>
      <c r="AH96" s="2">
        <f>(95+100)/2</f>
        <v>97.5</v>
      </c>
      <c r="AK96" s="10">
        <v>44959</v>
      </c>
      <c r="AT96" t="e">
        <f t="shared" si="22"/>
        <v>#DIV/0!</v>
      </c>
      <c r="AU96" t="e">
        <f t="shared" si="23"/>
        <v>#DIV/0!</v>
      </c>
      <c r="AV96" t="e">
        <f t="shared" si="24"/>
        <v>#DIV/0!</v>
      </c>
      <c r="AW96" t="e">
        <f t="shared" si="25"/>
        <v>#DIV/0!</v>
      </c>
      <c r="AX96" s="2">
        <v>0</v>
      </c>
      <c r="AY96" s="3" t="s">
        <v>78</v>
      </c>
    </row>
    <row r="97" spans="1:51" ht="14.25" customHeight="1" x14ac:dyDescent="0.2">
      <c r="A97" s="3" t="s">
        <v>6</v>
      </c>
      <c r="B97" s="3" t="s">
        <v>49</v>
      </c>
      <c r="C97" s="6">
        <v>8</v>
      </c>
      <c r="D97" s="5" t="s">
        <v>4</v>
      </c>
      <c r="E97" s="9">
        <v>44868</v>
      </c>
      <c r="F97">
        <v>78.581999999999994</v>
      </c>
      <c r="G97">
        <v>79.403000000000006</v>
      </c>
      <c r="H97">
        <v>79.966999999999999</v>
      </c>
      <c r="I97">
        <v>76.419000000000011</v>
      </c>
      <c r="J97">
        <v>172.35500000000002</v>
      </c>
      <c r="K97">
        <v>148.87299999999999</v>
      </c>
      <c r="L97">
        <v>171.054</v>
      </c>
      <c r="M97">
        <v>196.99599999999998</v>
      </c>
      <c r="N97" s="8">
        <f t="shared" si="14"/>
        <v>116.26242348640885</v>
      </c>
      <c r="O97" s="8">
        <f t="shared" si="15"/>
        <v>136.00696566872438</v>
      </c>
      <c r="P97" s="8">
        <f t="shared" si="16"/>
        <v>119.21138938580799</v>
      </c>
      <c r="Q97" s="8">
        <f t="shared" si="17"/>
        <v>98.920003451846753</v>
      </c>
      <c r="R97" s="2">
        <f>100</f>
        <v>100</v>
      </c>
      <c r="U97" s="9">
        <v>44902</v>
      </c>
      <c r="V97">
        <v>53.793000000000006</v>
      </c>
      <c r="W97">
        <v>57.835000000000001</v>
      </c>
      <c r="X97">
        <v>60.736000000000004</v>
      </c>
      <c r="Y97">
        <v>42.817499999999995</v>
      </c>
      <c r="Z97">
        <v>128.22649999999999</v>
      </c>
      <c r="AA97">
        <v>90.274000000000001</v>
      </c>
      <c r="AB97">
        <v>131.29050000000001</v>
      </c>
      <c r="AC97">
        <v>163.05799999999999</v>
      </c>
      <c r="AD97" s="8">
        <f t="shared" si="18"/>
        <v>106.97644402678077</v>
      </c>
      <c r="AE97" s="8">
        <f t="shared" si="19"/>
        <v>163.36846711123911</v>
      </c>
      <c r="AF97" s="8">
        <f t="shared" si="20"/>
        <v>117.96497080900751</v>
      </c>
      <c r="AG97" s="8">
        <f t="shared" si="21"/>
        <v>66.960606042021851</v>
      </c>
      <c r="AH97" s="2">
        <f>100</f>
        <v>100</v>
      </c>
      <c r="AK97" s="10">
        <v>44959</v>
      </c>
      <c r="AL97">
        <v>58.521500000000003</v>
      </c>
      <c r="AM97">
        <v>77.69</v>
      </c>
      <c r="AN97">
        <v>60.6</v>
      </c>
      <c r="AO97">
        <v>37.297499999999999</v>
      </c>
      <c r="AP97">
        <v>149.892</v>
      </c>
      <c r="AQ97">
        <v>126.20500000000001</v>
      </c>
      <c r="AR97">
        <v>145.98250000000002</v>
      </c>
      <c r="AS97">
        <v>177.52800000000002</v>
      </c>
      <c r="AT97">
        <f t="shared" si="22"/>
        <v>99.558231926987446</v>
      </c>
      <c r="AU97">
        <f t="shared" si="23"/>
        <v>156.97436710114494</v>
      </c>
      <c r="AV97">
        <f t="shared" si="24"/>
        <v>105.85515387118318</v>
      </c>
      <c r="AW97">
        <f t="shared" si="25"/>
        <v>53.573872853859669</v>
      </c>
      <c r="AX97" s="2">
        <f>(100+98)/2</f>
        <v>99</v>
      </c>
    </row>
    <row r="98" spans="1:51" ht="14.25" customHeight="1" x14ac:dyDescent="0.2">
      <c r="A98" s="3" t="s">
        <v>6</v>
      </c>
      <c r="B98" s="3" t="s">
        <v>50</v>
      </c>
      <c r="C98" s="6">
        <v>1</v>
      </c>
      <c r="D98" s="5" t="s">
        <v>4</v>
      </c>
      <c r="E98" s="9">
        <v>44868</v>
      </c>
      <c r="F98">
        <v>41.4895</v>
      </c>
      <c r="G98">
        <v>42.3035</v>
      </c>
      <c r="H98">
        <v>42.444000000000003</v>
      </c>
      <c r="I98">
        <v>39.710999999999999</v>
      </c>
      <c r="J98">
        <v>142.22450000000001</v>
      </c>
      <c r="K98">
        <v>108.61</v>
      </c>
      <c r="L98">
        <v>136.7765</v>
      </c>
      <c r="M98">
        <v>181.334</v>
      </c>
      <c r="N98" s="8">
        <f t="shared" si="14"/>
        <v>74.388185579840311</v>
      </c>
      <c r="O98" s="8">
        <f t="shared" si="15"/>
        <v>99.322276954239939</v>
      </c>
      <c r="P98" s="8">
        <f t="shared" si="16"/>
        <v>79.130698621473726</v>
      </c>
      <c r="Q98" s="8">
        <f t="shared" si="17"/>
        <v>55.843388443424836</v>
      </c>
      <c r="R98" s="2">
        <f>100</f>
        <v>100</v>
      </c>
      <c r="U98" s="9">
        <v>44908</v>
      </c>
      <c r="V98">
        <v>43.048000000000002</v>
      </c>
      <c r="W98">
        <v>49.648499999999999</v>
      </c>
      <c r="X98">
        <v>43.784000000000006</v>
      </c>
      <c r="Y98">
        <v>37.674499999999995</v>
      </c>
      <c r="Z98">
        <v>131.5325</v>
      </c>
      <c r="AA98">
        <v>111.2385</v>
      </c>
      <c r="AB98">
        <v>116.17699999999999</v>
      </c>
      <c r="AC98">
        <v>167.01349999999999</v>
      </c>
      <c r="AD98" s="8">
        <f t="shared" si="18"/>
        <v>83.456484138901033</v>
      </c>
      <c r="AE98" s="8">
        <f t="shared" si="19"/>
        <v>113.81282110060815</v>
      </c>
      <c r="AF98" s="8">
        <f t="shared" si="20"/>
        <v>96.102670924537577</v>
      </c>
      <c r="AG98" s="8">
        <f t="shared" si="21"/>
        <v>57.522281132962298</v>
      </c>
      <c r="AH98" s="2">
        <f>(95+100)/2</f>
        <v>97.5</v>
      </c>
      <c r="AK98" s="10">
        <v>44959</v>
      </c>
      <c r="AL98">
        <v>65.438000000000002</v>
      </c>
      <c r="AM98">
        <v>81.400499999999994</v>
      </c>
      <c r="AN98">
        <v>65.055499999999995</v>
      </c>
      <c r="AO98">
        <v>49.8675</v>
      </c>
      <c r="AP98">
        <v>169.39699999999999</v>
      </c>
      <c r="AQ98">
        <v>145.93700000000001</v>
      </c>
      <c r="AR98">
        <v>164.68449999999999</v>
      </c>
      <c r="AS98">
        <v>197.2895</v>
      </c>
      <c r="AT98">
        <f t="shared" si="22"/>
        <v>98.506408023754858</v>
      </c>
      <c r="AU98">
        <f t="shared" si="23"/>
        <v>142.2334808855876</v>
      </c>
      <c r="AV98">
        <f t="shared" si="24"/>
        <v>100.73293175739065</v>
      </c>
      <c r="AW98">
        <f t="shared" si="25"/>
        <v>64.454583239351308</v>
      </c>
      <c r="AX98" s="2">
        <f>100</f>
        <v>100</v>
      </c>
    </row>
    <row r="99" spans="1:51" ht="14.25" customHeight="1" x14ac:dyDescent="0.2">
      <c r="A99" s="3" t="s">
        <v>6</v>
      </c>
      <c r="B99" s="3" t="s">
        <v>50</v>
      </c>
      <c r="C99" s="6">
        <v>2</v>
      </c>
      <c r="D99" s="5" t="s">
        <v>4</v>
      </c>
      <c r="E99" s="9">
        <v>44868</v>
      </c>
      <c r="F99">
        <v>46.049499999999995</v>
      </c>
      <c r="G99">
        <v>48.599499999999999</v>
      </c>
      <c r="H99">
        <v>47.8245</v>
      </c>
      <c r="I99">
        <v>41.7425</v>
      </c>
      <c r="J99">
        <v>148.66250000000002</v>
      </c>
      <c r="K99">
        <v>112.333</v>
      </c>
      <c r="L99">
        <v>143.23949999999999</v>
      </c>
      <c r="M99">
        <v>190.4905</v>
      </c>
      <c r="N99" s="8">
        <f t="shared" si="14"/>
        <v>78.988463802236595</v>
      </c>
      <c r="O99" s="8">
        <f t="shared" si="15"/>
        <v>110.32263448852963</v>
      </c>
      <c r="P99" s="8">
        <f t="shared" si="16"/>
        <v>85.138858345637914</v>
      </c>
      <c r="Q99" s="8">
        <f t="shared" si="17"/>
        <v>55.87857399712847</v>
      </c>
      <c r="R99" s="2">
        <f>100</f>
        <v>100</v>
      </c>
      <c r="U99" s="9">
        <v>44908</v>
      </c>
      <c r="V99" s="3">
        <v>48.432500000000005</v>
      </c>
      <c r="W99">
        <v>58.888500000000008</v>
      </c>
      <c r="X99">
        <v>45.472999999999999</v>
      </c>
      <c r="Y99">
        <v>40.913499999999999</v>
      </c>
      <c r="Z99">
        <v>132.65199999999999</v>
      </c>
      <c r="AA99">
        <v>110.6165</v>
      </c>
      <c r="AB99">
        <v>116.48050000000001</v>
      </c>
      <c r="AC99">
        <v>170.93049999999999</v>
      </c>
      <c r="AD99" s="8">
        <f t="shared" si="18"/>
        <v>93.102912130989367</v>
      </c>
      <c r="AE99" s="8">
        <f t="shared" si="19"/>
        <v>135.75341382162699</v>
      </c>
      <c r="AF99" s="8">
        <f t="shared" si="20"/>
        <v>99.549838814222113</v>
      </c>
      <c r="AG99" s="8">
        <f t="shared" si="21"/>
        <v>61.036166746133667</v>
      </c>
      <c r="AH99" s="2">
        <f>100</f>
        <v>100</v>
      </c>
      <c r="AK99" s="10">
        <v>44959</v>
      </c>
      <c r="AL99">
        <v>63.190999999999995</v>
      </c>
      <c r="AM99">
        <v>73.621499999999997</v>
      </c>
      <c r="AN99">
        <v>63.933</v>
      </c>
      <c r="AO99">
        <v>52.046999999999997</v>
      </c>
      <c r="AP99">
        <v>147.18899999999999</v>
      </c>
      <c r="AQ99">
        <v>120.42500000000001</v>
      </c>
      <c r="AR99">
        <v>142.8185</v>
      </c>
      <c r="AS99">
        <v>178.16249999999999</v>
      </c>
      <c r="AT99">
        <f t="shared" si="22"/>
        <v>109.47628559199397</v>
      </c>
      <c r="AU99">
        <f t="shared" si="23"/>
        <v>155.89356445920697</v>
      </c>
      <c r="AV99">
        <f t="shared" si="24"/>
        <v>114.15128292203042</v>
      </c>
      <c r="AW99">
        <f t="shared" si="25"/>
        <v>74.49370658808671</v>
      </c>
      <c r="AX99" s="2">
        <f>(100+95)/2</f>
        <v>97.5</v>
      </c>
    </row>
    <row r="100" spans="1:51" ht="14.25" customHeight="1" x14ac:dyDescent="0.2">
      <c r="A100" s="3" t="s">
        <v>6</v>
      </c>
      <c r="B100" s="3" t="s">
        <v>50</v>
      </c>
      <c r="C100" s="6">
        <v>3</v>
      </c>
      <c r="D100" s="5" t="s">
        <v>4</v>
      </c>
      <c r="E100" s="9">
        <v>44868</v>
      </c>
      <c r="F100">
        <v>44.908000000000001</v>
      </c>
      <c r="G100">
        <v>45.853999999999999</v>
      </c>
      <c r="H100">
        <v>46.334499999999998</v>
      </c>
      <c r="I100">
        <v>42.523499999999999</v>
      </c>
      <c r="J100">
        <v>143.91200000000001</v>
      </c>
      <c r="K100">
        <v>110.92699999999999</v>
      </c>
      <c r="L100">
        <v>137.66149999999999</v>
      </c>
      <c r="M100">
        <v>183.15699999999998</v>
      </c>
      <c r="N100" s="8">
        <f t="shared" si="14"/>
        <v>79.573211406970927</v>
      </c>
      <c r="O100" s="8">
        <f t="shared" si="15"/>
        <v>105.40959369675552</v>
      </c>
      <c r="P100" s="8">
        <f t="shared" si="16"/>
        <v>85.828626740228742</v>
      </c>
      <c r="Q100" s="8">
        <f t="shared" si="17"/>
        <v>59.203265504457924</v>
      </c>
      <c r="R100" s="2">
        <f>100</f>
        <v>100</v>
      </c>
      <c r="U100" s="9">
        <v>44908</v>
      </c>
      <c r="V100">
        <v>59.201999999999998</v>
      </c>
      <c r="W100">
        <v>66.075999999999993</v>
      </c>
      <c r="X100">
        <v>56.558499999999995</v>
      </c>
      <c r="Y100">
        <v>54.927499999999995</v>
      </c>
      <c r="Z100">
        <v>142.5455</v>
      </c>
      <c r="AA100">
        <v>118.55549999999999</v>
      </c>
      <c r="AB100">
        <v>126.242</v>
      </c>
      <c r="AC100">
        <v>182.9265</v>
      </c>
      <c r="AD100" s="8">
        <f t="shared" si="18"/>
        <v>105.90660525937332</v>
      </c>
      <c r="AE100" s="8">
        <f t="shared" si="19"/>
        <v>142.12229715196679</v>
      </c>
      <c r="AF100" s="8">
        <f t="shared" si="20"/>
        <v>114.24420953406947</v>
      </c>
      <c r="AG100" s="8">
        <f t="shared" si="21"/>
        <v>76.569072824331073</v>
      </c>
      <c r="AH100" s="2">
        <f>100</f>
        <v>100</v>
      </c>
      <c r="AK100" s="10">
        <v>44959</v>
      </c>
      <c r="AL100">
        <v>58.986999999999995</v>
      </c>
      <c r="AM100">
        <v>68.334000000000003</v>
      </c>
      <c r="AN100">
        <v>59.8155</v>
      </c>
      <c r="AO100">
        <v>48.847999999999999</v>
      </c>
      <c r="AP100">
        <v>134.28700000000001</v>
      </c>
      <c r="AQ100">
        <v>106.49449999999999</v>
      </c>
      <c r="AR100">
        <v>129.2355</v>
      </c>
      <c r="AS100">
        <v>166.8065</v>
      </c>
      <c r="AT100">
        <f t="shared" si="22"/>
        <v>112.01147542204382</v>
      </c>
      <c r="AU100">
        <f t="shared" si="23"/>
        <v>163.62506983928751</v>
      </c>
      <c r="AV100">
        <f t="shared" si="24"/>
        <v>118.02447856819526</v>
      </c>
      <c r="AW100">
        <f t="shared" si="25"/>
        <v>74.674787852991329</v>
      </c>
      <c r="AX100" s="2">
        <f>(50+40)/2</f>
        <v>45</v>
      </c>
    </row>
    <row r="101" spans="1:51" ht="14.25" customHeight="1" x14ac:dyDescent="0.2">
      <c r="A101" s="3" t="s">
        <v>6</v>
      </c>
      <c r="B101" s="3" t="s">
        <v>50</v>
      </c>
      <c r="C101" s="6">
        <v>4</v>
      </c>
      <c r="D101" s="5" t="s">
        <v>4</v>
      </c>
      <c r="E101" s="9">
        <v>44868</v>
      </c>
      <c r="F101">
        <v>60.2</v>
      </c>
      <c r="G101">
        <v>63.786000000000001</v>
      </c>
      <c r="H101">
        <v>60.203999999999994</v>
      </c>
      <c r="I101">
        <v>56.614999999999995</v>
      </c>
      <c r="J101">
        <v>152.94999999999999</v>
      </c>
      <c r="K101">
        <v>120.1865</v>
      </c>
      <c r="L101">
        <v>146.761</v>
      </c>
      <c r="M101">
        <v>191.85849999999999</v>
      </c>
      <c r="N101" s="8">
        <f t="shared" si="14"/>
        <v>100.36613272311214</v>
      </c>
      <c r="O101" s="8">
        <f t="shared" si="15"/>
        <v>135.33491698318863</v>
      </c>
      <c r="P101" s="8">
        <f t="shared" si="16"/>
        <v>104.60558322715161</v>
      </c>
      <c r="Q101" s="8">
        <f t="shared" si="17"/>
        <v>75.247252532465325</v>
      </c>
      <c r="R101" s="2">
        <f>100</f>
        <v>100</v>
      </c>
      <c r="U101" s="9">
        <v>44908</v>
      </c>
      <c r="V101">
        <v>37.801000000000002</v>
      </c>
      <c r="W101">
        <v>44.385000000000005</v>
      </c>
      <c r="X101">
        <v>35.859000000000002</v>
      </c>
      <c r="Y101">
        <v>33.135999999999996</v>
      </c>
      <c r="Z101">
        <v>136.78050000000002</v>
      </c>
      <c r="AA101">
        <v>112.21899999999999</v>
      </c>
      <c r="AB101">
        <v>120.72999999999999</v>
      </c>
      <c r="AC101">
        <v>177.4905</v>
      </c>
      <c r="AD101" s="8">
        <f t="shared" si="18"/>
        <v>70.472435763869854</v>
      </c>
      <c r="AE101" s="8">
        <f t="shared" si="19"/>
        <v>100.85792067296983</v>
      </c>
      <c r="AF101" s="8">
        <f t="shared" si="20"/>
        <v>75.739625610867236</v>
      </c>
      <c r="AG101" s="8">
        <f t="shared" si="21"/>
        <v>47.606378932956972</v>
      </c>
      <c r="AH101" s="2">
        <f>(95+100)/2</f>
        <v>97.5</v>
      </c>
      <c r="AK101" s="10">
        <v>44959</v>
      </c>
      <c r="AL101">
        <v>67.378</v>
      </c>
      <c r="AM101">
        <v>81.007000000000005</v>
      </c>
      <c r="AN101">
        <v>67.448499999999996</v>
      </c>
      <c r="AO101">
        <v>53.689000000000007</v>
      </c>
      <c r="AP101">
        <v>172.84449999999998</v>
      </c>
      <c r="AQ101">
        <v>148.874</v>
      </c>
      <c r="AR101">
        <v>168.79649999999998</v>
      </c>
      <c r="AS101">
        <v>200.69</v>
      </c>
      <c r="AT101">
        <f t="shared" si="22"/>
        <v>99.403741513325571</v>
      </c>
      <c r="AU101">
        <f t="shared" si="23"/>
        <v>138.75347609387808</v>
      </c>
      <c r="AV101">
        <f t="shared" si="24"/>
        <v>101.89410029236389</v>
      </c>
      <c r="AW101">
        <f t="shared" si="25"/>
        <v>68.218122477452795</v>
      </c>
      <c r="AX101" s="2">
        <f>(90+95)/2</f>
        <v>92.5</v>
      </c>
    </row>
    <row r="102" spans="1:51" ht="14.25" customHeight="1" x14ac:dyDescent="0.2">
      <c r="A102" s="3" t="s">
        <v>6</v>
      </c>
      <c r="B102" s="3" t="s">
        <v>50</v>
      </c>
      <c r="C102" s="6">
        <v>5</v>
      </c>
      <c r="D102" s="5" t="s">
        <v>4</v>
      </c>
      <c r="E102" s="9">
        <v>44868</v>
      </c>
      <c r="F102">
        <v>47.817999999999998</v>
      </c>
      <c r="G102">
        <v>54.182500000000005</v>
      </c>
      <c r="H102">
        <v>48.265500000000003</v>
      </c>
      <c r="I102">
        <v>41.03</v>
      </c>
      <c r="J102">
        <v>166.98349999999999</v>
      </c>
      <c r="K102">
        <v>136.86250000000001</v>
      </c>
      <c r="L102">
        <v>161.65350000000001</v>
      </c>
      <c r="M102">
        <v>202.40050000000002</v>
      </c>
      <c r="N102" s="8">
        <f t="shared" si="14"/>
        <v>73.022723802052298</v>
      </c>
      <c r="O102" s="8">
        <f t="shared" si="15"/>
        <v>100.95195908302128</v>
      </c>
      <c r="P102" s="8">
        <f t="shared" si="16"/>
        <v>76.136319349720239</v>
      </c>
      <c r="Q102" s="8">
        <f t="shared" si="17"/>
        <v>51.692807082986448</v>
      </c>
      <c r="R102" s="2">
        <f>100</f>
        <v>100</v>
      </c>
      <c r="U102" s="9">
        <v>44908</v>
      </c>
      <c r="V102">
        <v>47.593999999999994</v>
      </c>
      <c r="W102">
        <v>53.0715</v>
      </c>
      <c r="X102">
        <v>45.165999999999997</v>
      </c>
      <c r="Y102">
        <v>44.4925</v>
      </c>
      <c r="Z102">
        <v>134.6465</v>
      </c>
      <c r="AA102">
        <v>108.538</v>
      </c>
      <c r="AB102">
        <v>118.42</v>
      </c>
      <c r="AC102">
        <v>177.05450000000002</v>
      </c>
      <c r="AD102" s="8">
        <f t="shared" si="18"/>
        <v>90.135800039362309</v>
      </c>
      <c r="AE102" s="8">
        <f t="shared" si="19"/>
        <v>124.68658442204574</v>
      </c>
      <c r="AF102" s="8">
        <f t="shared" si="20"/>
        <v>97.258317851714224</v>
      </c>
      <c r="AG102" s="8">
        <f t="shared" si="21"/>
        <v>64.079633672117907</v>
      </c>
      <c r="AH102" s="2">
        <f>100</f>
        <v>100</v>
      </c>
      <c r="AK102" s="10">
        <v>44959</v>
      </c>
      <c r="AL102">
        <v>50.638500000000001</v>
      </c>
      <c r="AM102">
        <v>63.423500000000004</v>
      </c>
      <c r="AN102">
        <v>51.5075</v>
      </c>
      <c r="AO102">
        <v>36.988</v>
      </c>
      <c r="AP102">
        <v>137.572</v>
      </c>
      <c r="AQ102">
        <v>110.76349999999999</v>
      </c>
      <c r="AR102">
        <v>132.51900000000001</v>
      </c>
      <c r="AS102">
        <v>169.13049999999998</v>
      </c>
      <c r="AT102">
        <f t="shared" si="22"/>
        <v>93.862250312563603</v>
      </c>
      <c r="AU102">
        <f t="shared" si="23"/>
        <v>146.01373647456069</v>
      </c>
      <c r="AV102">
        <f t="shared" si="24"/>
        <v>99.11342901772575</v>
      </c>
      <c r="AW102">
        <f t="shared" si="25"/>
        <v>55.767232994640239</v>
      </c>
      <c r="AX102" s="2">
        <f>100</f>
        <v>100</v>
      </c>
    </row>
    <row r="103" spans="1:51" ht="14.25" customHeight="1" x14ac:dyDescent="0.2">
      <c r="A103" s="3" t="s">
        <v>6</v>
      </c>
      <c r="B103" s="3" t="s">
        <v>50</v>
      </c>
      <c r="C103" s="6">
        <v>6</v>
      </c>
      <c r="D103" s="5" t="s">
        <v>4</v>
      </c>
      <c r="E103" s="9">
        <v>44868</v>
      </c>
      <c r="F103">
        <v>32.624000000000002</v>
      </c>
      <c r="G103">
        <v>31.192499999999999</v>
      </c>
      <c r="H103">
        <v>32.935499999999998</v>
      </c>
      <c r="I103">
        <v>33.736999999999995</v>
      </c>
      <c r="J103">
        <v>134.48249999999999</v>
      </c>
      <c r="K103">
        <v>101.8295</v>
      </c>
      <c r="L103">
        <v>128.125</v>
      </c>
      <c r="M103">
        <v>173.51600000000002</v>
      </c>
      <c r="N103" s="8">
        <f t="shared" si="14"/>
        <v>61.860242038927005</v>
      </c>
      <c r="O103" s="8">
        <f t="shared" si="15"/>
        <v>78.111819266519035</v>
      </c>
      <c r="P103" s="8">
        <f t="shared" si="16"/>
        <v>65.549678048780478</v>
      </c>
      <c r="Q103" s="8">
        <f t="shared" si="17"/>
        <v>49.580067544203402</v>
      </c>
      <c r="R103" s="2">
        <f>100</f>
        <v>100</v>
      </c>
      <c r="U103" s="9">
        <v>44908</v>
      </c>
      <c r="V103">
        <v>46.352499999999999</v>
      </c>
      <c r="W103">
        <v>52.762500000000003</v>
      </c>
      <c r="X103">
        <v>42.236000000000004</v>
      </c>
      <c r="Y103">
        <v>44.013500000000001</v>
      </c>
      <c r="Z103">
        <v>161.1045</v>
      </c>
      <c r="AA103">
        <v>137.435</v>
      </c>
      <c r="AB103">
        <v>144.57400000000001</v>
      </c>
      <c r="AC103">
        <v>201.29249999999999</v>
      </c>
      <c r="AD103" s="8">
        <f t="shared" si="18"/>
        <v>73.367829576455037</v>
      </c>
      <c r="AE103" s="8">
        <f t="shared" si="19"/>
        <v>97.89673300105504</v>
      </c>
      <c r="AF103" s="8">
        <f t="shared" si="20"/>
        <v>74.495967463029316</v>
      </c>
      <c r="AG103" s="8">
        <f t="shared" si="21"/>
        <v>55.756883639479859</v>
      </c>
      <c r="AH103" s="2">
        <f>(85+95)/2</f>
        <v>90</v>
      </c>
      <c r="AK103" s="10">
        <v>44959</v>
      </c>
      <c r="AT103" t="e">
        <f t="shared" si="22"/>
        <v>#DIV/0!</v>
      </c>
      <c r="AU103" t="e">
        <f t="shared" si="23"/>
        <v>#DIV/0!</v>
      </c>
      <c r="AV103" t="e">
        <f t="shared" si="24"/>
        <v>#DIV/0!</v>
      </c>
      <c r="AW103" t="e">
        <f t="shared" si="25"/>
        <v>#DIV/0!</v>
      </c>
      <c r="AX103" s="2">
        <v>0</v>
      </c>
      <c r="AY103" s="3" t="s">
        <v>78</v>
      </c>
    </row>
    <row r="104" spans="1:51" ht="14.25" customHeight="1" x14ac:dyDescent="0.2">
      <c r="A104" s="3" t="s">
        <v>6</v>
      </c>
      <c r="B104" s="3" t="s">
        <v>50</v>
      </c>
      <c r="C104" s="6">
        <v>7</v>
      </c>
      <c r="D104" s="5" t="s">
        <v>4</v>
      </c>
      <c r="E104" s="9">
        <v>44868</v>
      </c>
      <c r="F104">
        <v>78.906499999999994</v>
      </c>
      <c r="G104">
        <v>79.944500000000005</v>
      </c>
      <c r="H104">
        <v>80.6875</v>
      </c>
      <c r="I104">
        <v>76.078499999999991</v>
      </c>
      <c r="J104">
        <v>163.2285</v>
      </c>
      <c r="K104">
        <v>130.44900000000001</v>
      </c>
      <c r="L104">
        <v>158.1225</v>
      </c>
      <c r="M104">
        <v>201.096</v>
      </c>
      <c r="N104" s="8">
        <f t="shared" si="14"/>
        <v>123.26987934092392</v>
      </c>
      <c r="O104" s="8">
        <f t="shared" si="15"/>
        <v>156.27446358346941</v>
      </c>
      <c r="P104" s="8">
        <f t="shared" si="16"/>
        <v>130.12261063416022</v>
      </c>
      <c r="Q104" s="8">
        <f t="shared" si="17"/>
        <v>96.471424095954148</v>
      </c>
      <c r="R104" s="2">
        <f>100</f>
        <v>100</v>
      </c>
      <c r="U104" s="9">
        <v>44908</v>
      </c>
      <c r="V104">
        <v>61.094000000000001</v>
      </c>
      <c r="W104">
        <v>65.825999999999993</v>
      </c>
      <c r="X104">
        <v>59.420999999999999</v>
      </c>
      <c r="Y104">
        <v>58.01</v>
      </c>
      <c r="Z104">
        <v>148.44900000000001</v>
      </c>
      <c r="AA104">
        <v>123.97650000000002</v>
      </c>
      <c r="AB104">
        <v>133.0395</v>
      </c>
      <c r="AC104">
        <v>188.4195</v>
      </c>
      <c r="AD104" s="8">
        <f t="shared" si="18"/>
        <v>104.94493058222014</v>
      </c>
      <c r="AE104" s="8">
        <f t="shared" si="19"/>
        <v>135.39364315011309</v>
      </c>
      <c r="AF104" s="8">
        <f t="shared" si="20"/>
        <v>113.89365564362463</v>
      </c>
      <c r="AG104" s="8">
        <f t="shared" si="21"/>
        <v>78.50859385573149</v>
      </c>
      <c r="AH104" s="2">
        <f>(100+95)/2</f>
        <v>97.5</v>
      </c>
      <c r="AK104" s="10">
        <v>44959</v>
      </c>
      <c r="AL104">
        <v>77.307999999999993</v>
      </c>
      <c r="AM104">
        <v>93.8125</v>
      </c>
      <c r="AN104">
        <v>77.248499999999993</v>
      </c>
      <c r="AO104">
        <v>60.863500000000002</v>
      </c>
      <c r="AP104">
        <v>171.71899999999999</v>
      </c>
      <c r="AQ104">
        <v>147.92099999999999</v>
      </c>
      <c r="AR104">
        <v>167.34350000000001</v>
      </c>
      <c r="AS104">
        <v>199.90350000000001</v>
      </c>
      <c r="AT104">
        <f t="shared" si="22"/>
        <v>114.80115770532089</v>
      </c>
      <c r="AU104">
        <f t="shared" si="23"/>
        <v>161.72272699616687</v>
      </c>
      <c r="AV104">
        <f t="shared" si="24"/>
        <v>117.71217585385747</v>
      </c>
      <c r="AW104">
        <f t="shared" si="25"/>
        <v>77.638423039116375</v>
      </c>
      <c r="AX104" s="2">
        <f>(100+95)/2</f>
        <v>97.5</v>
      </c>
    </row>
    <row r="105" spans="1:51" ht="14.25" customHeight="1" x14ac:dyDescent="0.2">
      <c r="A105" s="3" t="s">
        <v>6</v>
      </c>
      <c r="B105" s="3" t="s">
        <v>50</v>
      </c>
      <c r="C105" s="6">
        <v>8</v>
      </c>
      <c r="D105" s="5" t="s">
        <v>4</v>
      </c>
      <c r="E105" s="9">
        <v>44868</v>
      </c>
      <c r="F105">
        <v>43.423500000000004</v>
      </c>
      <c r="G105">
        <v>42.676000000000002</v>
      </c>
      <c r="H105">
        <v>43.588499999999996</v>
      </c>
      <c r="I105">
        <v>43.983499999999999</v>
      </c>
      <c r="J105">
        <v>141.42500000000001</v>
      </c>
      <c r="K105">
        <v>108.601</v>
      </c>
      <c r="L105">
        <v>136.11150000000001</v>
      </c>
      <c r="M105">
        <v>179.59100000000001</v>
      </c>
      <c r="N105" s="8">
        <f t="shared" si="14"/>
        <v>78.295863531907372</v>
      </c>
      <c r="O105" s="8">
        <f t="shared" si="15"/>
        <v>100.20515464866807</v>
      </c>
      <c r="P105" s="8">
        <f t="shared" si="16"/>
        <v>81.661487089628721</v>
      </c>
      <c r="Q105" s="8">
        <f t="shared" si="17"/>
        <v>62.451862843906426</v>
      </c>
      <c r="R105" s="2">
        <f>100</f>
        <v>100</v>
      </c>
      <c r="U105" s="9">
        <v>44908</v>
      </c>
      <c r="V105">
        <v>39.587000000000003</v>
      </c>
      <c r="W105">
        <v>44.165999999999997</v>
      </c>
      <c r="X105">
        <v>37.578000000000003</v>
      </c>
      <c r="Y105">
        <v>36.985500000000002</v>
      </c>
      <c r="Z105">
        <v>124.011</v>
      </c>
      <c r="AA105">
        <v>96.334499999999991</v>
      </c>
      <c r="AB105">
        <v>108.19900000000001</v>
      </c>
      <c r="AC105">
        <v>167.50200000000001</v>
      </c>
      <c r="AD105" s="8">
        <f t="shared" si="18"/>
        <v>81.401528896630154</v>
      </c>
      <c r="AE105" s="8">
        <f t="shared" si="19"/>
        <v>116.90858415209505</v>
      </c>
      <c r="AF105" s="8">
        <f t="shared" si="20"/>
        <v>88.562648453312875</v>
      </c>
      <c r="AG105" s="8">
        <f t="shared" si="21"/>
        <v>56.305611276283265</v>
      </c>
      <c r="AH105" s="2">
        <f>100</f>
        <v>100</v>
      </c>
      <c r="AK105" s="10">
        <v>44959</v>
      </c>
      <c r="AL105">
        <v>74.267499999999998</v>
      </c>
      <c r="AM105">
        <v>93.239500000000007</v>
      </c>
      <c r="AN105">
        <v>75.042500000000004</v>
      </c>
      <c r="AO105">
        <v>54.526499999999999</v>
      </c>
      <c r="AP105">
        <v>172.01999999999998</v>
      </c>
      <c r="AQ105">
        <v>149.57749999999999</v>
      </c>
      <c r="AR105">
        <v>167.81</v>
      </c>
      <c r="AS105">
        <v>198.72399999999999</v>
      </c>
      <c r="AT105">
        <f t="shared" si="22"/>
        <v>110.09308510638299</v>
      </c>
      <c r="AU105">
        <f t="shared" si="23"/>
        <v>158.95487289197911</v>
      </c>
      <c r="AV105">
        <f t="shared" si="24"/>
        <v>114.03276026458495</v>
      </c>
      <c r="AW105">
        <f t="shared" si="25"/>
        <v>69.967681306736978</v>
      </c>
      <c r="AX105" s="2">
        <f>100</f>
        <v>100</v>
      </c>
    </row>
    <row r="106" spans="1:51" ht="14.25" customHeight="1" x14ac:dyDescent="0.2">
      <c r="A106" s="3" t="s">
        <v>6</v>
      </c>
      <c r="B106" s="3" t="s">
        <v>51</v>
      </c>
      <c r="C106" s="6">
        <v>1</v>
      </c>
      <c r="D106" s="5" t="s">
        <v>4</v>
      </c>
      <c r="E106" s="9">
        <v>44868</v>
      </c>
      <c r="F106">
        <v>55.3125</v>
      </c>
      <c r="G106">
        <v>54.884500000000003</v>
      </c>
      <c r="H106">
        <v>56.016999999999996</v>
      </c>
      <c r="I106">
        <v>55.018000000000001</v>
      </c>
      <c r="J106">
        <v>158.19650000000001</v>
      </c>
      <c r="K106">
        <v>133.78450000000001</v>
      </c>
      <c r="L106">
        <v>156.08449999999999</v>
      </c>
      <c r="M106">
        <v>184.62</v>
      </c>
      <c r="N106" s="8">
        <f t="shared" si="14"/>
        <v>89.159289238383906</v>
      </c>
      <c r="O106" s="8">
        <f t="shared" si="15"/>
        <v>104.61262328595615</v>
      </c>
      <c r="P106" s="8">
        <f t="shared" si="16"/>
        <v>91.516678465831006</v>
      </c>
      <c r="Q106" s="8">
        <f t="shared" si="17"/>
        <v>75.99171270718233</v>
      </c>
      <c r="R106" s="2">
        <f>100</f>
        <v>100</v>
      </c>
      <c r="U106" s="9">
        <v>44902</v>
      </c>
      <c r="V106" s="3">
        <v>29.2315</v>
      </c>
      <c r="W106">
        <v>17.893999999999998</v>
      </c>
      <c r="X106">
        <v>42.560500000000005</v>
      </c>
      <c r="Y106">
        <v>27.221499999999999</v>
      </c>
      <c r="Z106">
        <v>106.3115</v>
      </c>
      <c r="AA106">
        <v>42.843000000000004</v>
      </c>
      <c r="AB106">
        <v>121.2465</v>
      </c>
      <c r="AC106">
        <v>154.76549999999997</v>
      </c>
      <c r="AD106" s="8">
        <f t="shared" si="18"/>
        <v>70.115015779101981</v>
      </c>
      <c r="AE106" s="8">
        <f t="shared" si="19"/>
        <v>106.5044464673342</v>
      </c>
      <c r="AF106" s="8">
        <f t="shared" si="20"/>
        <v>89.511264242679175</v>
      </c>
      <c r="AG106" s="8">
        <f t="shared" si="21"/>
        <v>44.851614216346675</v>
      </c>
      <c r="AH106" s="2">
        <f>100</f>
        <v>100</v>
      </c>
      <c r="AK106" s="10">
        <v>44959</v>
      </c>
      <c r="AL106">
        <v>58.782499999999999</v>
      </c>
      <c r="AM106">
        <v>62.984499999999997</v>
      </c>
      <c r="AN106">
        <v>69.317000000000007</v>
      </c>
      <c r="AO106">
        <v>54.036999999999999</v>
      </c>
      <c r="AP106">
        <v>159.60300000000001</v>
      </c>
      <c r="AQ106">
        <v>131.95050000000001</v>
      </c>
      <c r="AR106">
        <v>155.77600000000001</v>
      </c>
      <c r="AS106">
        <v>191.03199999999998</v>
      </c>
      <c r="AT106">
        <f t="shared" si="22"/>
        <v>93.917642525516428</v>
      </c>
      <c r="AU106">
        <f t="shared" si="23"/>
        <v>121.72024736548933</v>
      </c>
      <c r="AV106">
        <f t="shared" si="24"/>
        <v>113.46956527321282</v>
      </c>
      <c r="AW106">
        <f t="shared" si="25"/>
        <v>72.131553875790445</v>
      </c>
      <c r="AX106" s="2">
        <f>(75+85)/2</f>
        <v>80</v>
      </c>
    </row>
    <row r="107" spans="1:51" ht="14.25" customHeight="1" x14ac:dyDescent="0.2">
      <c r="A107" s="3" t="s">
        <v>6</v>
      </c>
      <c r="B107" s="3" t="s">
        <v>51</v>
      </c>
      <c r="C107" s="6">
        <v>2</v>
      </c>
      <c r="D107" s="5" t="s">
        <v>4</v>
      </c>
      <c r="E107" s="9">
        <v>44868</v>
      </c>
      <c r="F107">
        <v>73.135499999999993</v>
      </c>
      <c r="G107">
        <v>70.9495</v>
      </c>
      <c r="H107">
        <v>74.669499999999999</v>
      </c>
      <c r="I107">
        <v>73.799499999999995</v>
      </c>
      <c r="J107">
        <v>154.36700000000002</v>
      </c>
      <c r="K107">
        <v>129.452</v>
      </c>
      <c r="L107">
        <v>152.93350000000001</v>
      </c>
      <c r="M107">
        <v>180.60599999999999</v>
      </c>
      <c r="N107" s="8">
        <f t="shared" si="14"/>
        <v>120.8130785724928</v>
      </c>
      <c r="O107" s="8">
        <f t="shared" si="15"/>
        <v>139.75931233198406</v>
      </c>
      <c r="P107" s="8">
        <f t="shared" si="16"/>
        <v>124.50328083774974</v>
      </c>
      <c r="Q107" s="8">
        <f t="shared" si="17"/>
        <v>104.19849008338593</v>
      </c>
      <c r="R107" s="2">
        <f>100</f>
        <v>100</v>
      </c>
      <c r="U107" s="9">
        <v>44902</v>
      </c>
      <c r="V107">
        <v>37.9315</v>
      </c>
      <c r="W107">
        <v>23.783500000000004</v>
      </c>
      <c r="X107">
        <v>54.626999999999995</v>
      </c>
      <c r="Y107">
        <v>35.390500000000003</v>
      </c>
      <c r="Z107">
        <v>99.340999999999994</v>
      </c>
      <c r="AA107">
        <v>35.481000000000002</v>
      </c>
      <c r="AB107">
        <v>114.405</v>
      </c>
      <c r="AC107">
        <v>148.30099999999999</v>
      </c>
      <c r="AD107" s="8">
        <f t="shared" si="18"/>
        <v>97.366973354405545</v>
      </c>
      <c r="AE107" s="8">
        <f t="shared" si="19"/>
        <v>170.93070939376005</v>
      </c>
      <c r="AF107" s="8">
        <f t="shared" si="20"/>
        <v>121.75940736855905</v>
      </c>
      <c r="AG107" s="8">
        <f t="shared" si="21"/>
        <v>60.853112925738884</v>
      </c>
      <c r="AH107" s="2">
        <f>100</f>
        <v>100</v>
      </c>
      <c r="AK107" s="10">
        <v>44959</v>
      </c>
      <c r="AT107" t="e">
        <f t="shared" si="22"/>
        <v>#DIV/0!</v>
      </c>
      <c r="AU107" t="e">
        <f t="shared" si="23"/>
        <v>#DIV/0!</v>
      </c>
      <c r="AV107" t="e">
        <f t="shared" si="24"/>
        <v>#DIV/0!</v>
      </c>
      <c r="AW107" t="e">
        <f t="shared" si="25"/>
        <v>#DIV/0!</v>
      </c>
      <c r="AX107" s="2">
        <v>0</v>
      </c>
      <c r="AY107" s="3" t="s">
        <v>78</v>
      </c>
    </row>
    <row r="108" spans="1:51" ht="14.25" customHeight="1" x14ac:dyDescent="0.2">
      <c r="A108" s="3" t="s">
        <v>6</v>
      </c>
      <c r="B108" s="3" t="s">
        <v>51</v>
      </c>
      <c r="C108" s="6">
        <v>3</v>
      </c>
      <c r="D108" s="5" t="s">
        <v>4</v>
      </c>
      <c r="E108" s="9">
        <v>44868</v>
      </c>
      <c r="F108">
        <v>61.661000000000001</v>
      </c>
      <c r="G108">
        <v>62.230499999999999</v>
      </c>
      <c r="H108">
        <v>62.644999999999996</v>
      </c>
      <c r="I108">
        <v>60.125500000000002</v>
      </c>
      <c r="J108">
        <v>154.96300000000002</v>
      </c>
      <c r="K108">
        <v>131.92349999999999</v>
      </c>
      <c r="L108">
        <v>152.64749999999998</v>
      </c>
      <c r="M108">
        <v>180.3185</v>
      </c>
      <c r="N108" s="8">
        <f t="shared" si="14"/>
        <v>101.46651136077644</v>
      </c>
      <c r="O108" s="8">
        <f t="shared" si="15"/>
        <v>120.28772356706729</v>
      </c>
      <c r="P108" s="8">
        <f t="shared" si="16"/>
        <v>104.6494374293716</v>
      </c>
      <c r="Q108" s="8">
        <f t="shared" si="17"/>
        <v>85.027340511372941</v>
      </c>
      <c r="R108" s="2">
        <f>100</f>
        <v>100</v>
      </c>
      <c r="U108" s="9">
        <v>44902</v>
      </c>
      <c r="V108">
        <v>35.3825</v>
      </c>
      <c r="W108">
        <v>35.3825</v>
      </c>
      <c r="X108">
        <v>55.474499999999999</v>
      </c>
      <c r="Y108">
        <v>35.3825</v>
      </c>
      <c r="Z108">
        <v>95.729500000000002</v>
      </c>
      <c r="AA108">
        <v>33.114999999999995</v>
      </c>
      <c r="AB108">
        <v>111.01849999999999</v>
      </c>
      <c r="AC108">
        <v>143.13499999999999</v>
      </c>
      <c r="AD108" s="8">
        <f t="shared" si="18"/>
        <v>94.250335580986004</v>
      </c>
      <c r="AE108" s="8">
        <f t="shared" si="19"/>
        <v>272.4607428657709</v>
      </c>
      <c r="AF108" s="8">
        <f t="shared" si="20"/>
        <v>127.42018222188196</v>
      </c>
      <c r="AG108" s="8">
        <f t="shared" si="21"/>
        <v>63.035159115520322</v>
      </c>
      <c r="AH108" s="2">
        <f>(95+100)/2</f>
        <v>97.5</v>
      </c>
      <c r="AK108" s="10">
        <v>44959</v>
      </c>
      <c r="AL108">
        <v>73.841999999999999</v>
      </c>
      <c r="AM108">
        <v>84.894000000000005</v>
      </c>
      <c r="AN108">
        <v>74.004999999999995</v>
      </c>
      <c r="AO108">
        <v>62.628500000000003</v>
      </c>
      <c r="AP108">
        <v>162.01350000000002</v>
      </c>
      <c r="AQ108">
        <v>136.06299999999999</v>
      </c>
      <c r="AR108">
        <v>158.2045</v>
      </c>
      <c r="AS108">
        <v>191.69299999999998</v>
      </c>
      <c r="AT108">
        <f t="shared" si="22"/>
        <v>116.22309252006775</v>
      </c>
      <c r="AU108">
        <f t="shared" si="23"/>
        <v>159.10254808434328</v>
      </c>
      <c r="AV108">
        <f t="shared" si="24"/>
        <v>119.28405955582807</v>
      </c>
      <c r="AW108">
        <f t="shared" si="25"/>
        <v>83.31168848106087</v>
      </c>
      <c r="AX108" s="2">
        <f>(45+50)/2</f>
        <v>47.5</v>
      </c>
    </row>
    <row r="109" spans="1:51" ht="14.25" customHeight="1" x14ac:dyDescent="0.2">
      <c r="A109" s="3" t="s">
        <v>6</v>
      </c>
      <c r="B109" s="3" t="s">
        <v>51</v>
      </c>
      <c r="C109" s="6">
        <v>4</v>
      </c>
      <c r="D109" s="5" t="s">
        <v>4</v>
      </c>
      <c r="E109" s="9">
        <v>44868</v>
      </c>
      <c r="F109">
        <v>63.5505</v>
      </c>
      <c r="G109">
        <v>65.593500000000006</v>
      </c>
      <c r="H109">
        <v>65.039500000000004</v>
      </c>
      <c r="I109">
        <v>60.075500000000005</v>
      </c>
      <c r="J109">
        <v>166.16550000000001</v>
      </c>
      <c r="K109">
        <v>143.16899999999998</v>
      </c>
      <c r="L109">
        <v>164.01100000000002</v>
      </c>
      <c r="M109">
        <v>191.2645</v>
      </c>
      <c r="N109" s="8">
        <f t="shared" si="14"/>
        <v>97.525524251424017</v>
      </c>
      <c r="O109" s="8">
        <f t="shared" si="15"/>
        <v>116.82935900928275</v>
      </c>
      <c r="P109" s="8">
        <f t="shared" si="16"/>
        <v>101.12170830005304</v>
      </c>
      <c r="Q109" s="8">
        <f t="shared" si="17"/>
        <v>80.094594135346611</v>
      </c>
      <c r="R109" s="2">
        <f>100</f>
        <v>100</v>
      </c>
      <c r="U109" s="9">
        <v>44902</v>
      </c>
      <c r="V109">
        <v>49.564999999999998</v>
      </c>
      <c r="W109">
        <v>31.255000000000003</v>
      </c>
      <c r="X109">
        <v>69.979500000000002</v>
      </c>
      <c r="Y109">
        <v>47.510999999999996</v>
      </c>
      <c r="Z109">
        <v>126.702</v>
      </c>
      <c r="AA109">
        <v>58.802999999999997</v>
      </c>
      <c r="AB109">
        <v>147.69749999999999</v>
      </c>
      <c r="AC109">
        <v>173.62549999999999</v>
      </c>
      <c r="AD109" s="8">
        <f t="shared" si="18"/>
        <v>99.754344840649708</v>
      </c>
      <c r="AE109" s="8">
        <f t="shared" si="19"/>
        <v>135.53772766695579</v>
      </c>
      <c r="AF109" s="8">
        <f t="shared" si="20"/>
        <v>120.81973290001524</v>
      </c>
      <c r="AG109" s="8">
        <f t="shared" si="21"/>
        <v>69.778373568398649</v>
      </c>
      <c r="AH109" s="2">
        <f>(95+100)/2</f>
        <v>97.5</v>
      </c>
      <c r="AK109" s="10">
        <v>44959</v>
      </c>
      <c r="AL109">
        <v>64.981999999999999</v>
      </c>
      <c r="AM109">
        <v>77.317000000000007</v>
      </c>
      <c r="AN109">
        <v>65.424499999999995</v>
      </c>
      <c r="AO109">
        <v>52.22</v>
      </c>
      <c r="AP109">
        <v>158.584</v>
      </c>
      <c r="AQ109">
        <v>132.0975</v>
      </c>
      <c r="AR109">
        <v>154.3075</v>
      </c>
      <c r="AS109">
        <v>189.27549999999999</v>
      </c>
      <c r="AT109">
        <f t="shared" si="22"/>
        <v>104.48979720526661</v>
      </c>
      <c r="AU109">
        <f t="shared" si="23"/>
        <v>149.25214330324195</v>
      </c>
      <c r="AV109">
        <f t="shared" si="24"/>
        <v>108.11689321646712</v>
      </c>
      <c r="AW109">
        <f t="shared" si="25"/>
        <v>70.353003954553017</v>
      </c>
      <c r="AX109" s="2">
        <f>(50+65)/2</f>
        <v>57.5</v>
      </c>
    </row>
    <row r="110" spans="1:51" ht="14.25" customHeight="1" x14ac:dyDescent="0.2">
      <c r="A110" s="3" t="s">
        <v>6</v>
      </c>
      <c r="B110" s="3" t="s">
        <v>51</v>
      </c>
      <c r="C110" s="6">
        <v>5</v>
      </c>
      <c r="D110" s="5" t="s">
        <v>4</v>
      </c>
      <c r="E110" s="9">
        <v>44868</v>
      </c>
      <c r="F110">
        <v>49.922499999999999</v>
      </c>
      <c r="G110">
        <v>52.844999999999999</v>
      </c>
      <c r="H110">
        <v>50.351500000000001</v>
      </c>
      <c r="I110">
        <v>46.570499999999996</v>
      </c>
      <c r="J110">
        <v>136.917</v>
      </c>
      <c r="K110">
        <v>111.65</v>
      </c>
      <c r="L110">
        <v>134.6635</v>
      </c>
      <c r="M110">
        <v>164.37549999999999</v>
      </c>
      <c r="N110" s="8">
        <f t="shared" si="14"/>
        <v>92.977771204452324</v>
      </c>
      <c r="O110" s="8">
        <f t="shared" si="15"/>
        <v>120.69390953873712</v>
      </c>
      <c r="P110" s="8">
        <f t="shared" si="16"/>
        <v>95.346047741221639</v>
      </c>
      <c r="Q110" s="8">
        <f t="shared" si="17"/>
        <v>72.246031190779647</v>
      </c>
      <c r="R110" s="2">
        <f>100</f>
        <v>100</v>
      </c>
      <c r="U110" s="9">
        <v>44902</v>
      </c>
      <c r="V110">
        <v>58.628</v>
      </c>
      <c r="W110">
        <v>46.9495</v>
      </c>
      <c r="X110">
        <v>74.231999999999999</v>
      </c>
      <c r="Y110">
        <v>54.724000000000004</v>
      </c>
      <c r="Z110">
        <v>135.08350000000002</v>
      </c>
      <c r="AA110">
        <v>77.235500000000002</v>
      </c>
      <c r="AB110">
        <v>150.21600000000001</v>
      </c>
      <c r="AC110">
        <v>177.67399999999998</v>
      </c>
      <c r="AD110" s="8">
        <f t="shared" si="18"/>
        <v>110.67332427720631</v>
      </c>
      <c r="AE110" s="8">
        <f t="shared" si="19"/>
        <v>155.00802739672821</v>
      </c>
      <c r="AF110" s="8">
        <f t="shared" si="20"/>
        <v>126.01294136443521</v>
      </c>
      <c r="AG110" s="8">
        <f t="shared" si="21"/>
        <v>78.540585566824646</v>
      </c>
      <c r="AH110" s="2">
        <f>100</f>
        <v>100</v>
      </c>
      <c r="AK110" s="10">
        <v>44959</v>
      </c>
      <c r="AT110" t="e">
        <f t="shared" si="22"/>
        <v>#DIV/0!</v>
      </c>
      <c r="AU110" t="e">
        <f t="shared" si="23"/>
        <v>#DIV/0!</v>
      </c>
      <c r="AV110" t="e">
        <f t="shared" si="24"/>
        <v>#DIV/0!</v>
      </c>
      <c r="AW110" t="e">
        <f t="shared" si="25"/>
        <v>#DIV/0!</v>
      </c>
      <c r="AX110" s="2">
        <v>0</v>
      </c>
      <c r="AY110" s="3" t="s">
        <v>78</v>
      </c>
    </row>
    <row r="111" spans="1:51" ht="14.25" customHeight="1" x14ac:dyDescent="0.2">
      <c r="A111" s="3" t="s">
        <v>6</v>
      </c>
      <c r="B111" s="3" t="s">
        <v>51</v>
      </c>
      <c r="C111" s="6">
        <v>6</v>
      </c>
      <c r="D111" s="5" t="s">
        <v>4</v>
      </c>
      <c r="E111" s="9">
        <v>44868</v>
      </c>
      <c r="F111">
        <v>63.286500000000004</v>
      </c>
      <c r="G111">
        <v>63.214500000000001</v>
      </c>
      <c r="H111">
        <v>63.427499999999995</v>
      </c>
      <c r="I111">
        <v>63.221999999999994</v>
      </c>
      <c r="J111">
        <v>151.571</v>
      </c>
      <c r="K111">
        <v>127.8135</v>
      </c>
      <c r="L111">
        <v>149.471</v>
      </c>
      <c r="M111">
        <v>177.44650000000001</v>
      </c>
      <c r="N111" s="8">
        <f t="shared" si="14"/>
        <v>106.47193394514782</v>
      </c>
      <c r="O111" s="8">
        <f t="shared" si="15"/>
        <v>126.11889589127908</v>
      </c>
      <c r="P111" s="8">
        <f t="shared" si="16"/>
        <v>108.20836483331213</v>
      </c>
      <c r="Q111" s="8">
        <f t="shared" si="17"/>
        <v>90.853355800198912</v>
      </c>
      <c r="R111" s="2">
        <f>100</f>
        <v>100</v>
      </c>
      <c r="U111" s="9">
        <v>44902</v>
      </c>
      <c r="V111">
        <v>58.49</v>
      </c>
      <c r="W111">
        <v>46.170499999999997</v>
      </c>
      <c r="X111">
        <v>73.126999999999995</v>
      </c>
      <c r="Y111">
        <v>56.185000000000002</v>
      </c>
      <c r="Z111">
        <v>132.2175</v>
      </c>
      <c r="AA111">
        <v>73.703000000000003</v>
      </c>
      <c r="AB111">
        <v>146.63400000000001</v>
      </c>
      <c r="AC111">
        <v>176.41499999999999</v>
      </c>
      <c r="AD111" s="8">
        <f t="shared" si="18"/>
        <v>112.80617164898747</v>
      </c>
      <c r="AE111" s="8">
        <f t="shared" si="19"/>
        <v>159.74217467402954</v>
      </c>
      <c r="AF111" s="8">
        <f t="shared" si="20"/>
        <v>127.1695854985883</v>
      </c>
      <c r="AG111" s="8">
        <f t="shared" si="21"/>
        <v>81.212907065725702</v>
      </c>
      <c r="AH111" s="2">
        <f>100</f>
        <v>100</v>
      </c>
      <c r="AK111" s="10">
        <v>44959</v>
      </c>
      <c r="AT111" t="e">
        <f t="shared" si="22"/>
        <v>#DIV/0!</v>
      </c>
      <c r="AU111" t="e">
        <f t="shared" si="23"/>
        <v>#DIV/0!</v>
      </c>
      <c r="AV111" t="e">
        <f t="shared" si="24"/>
        <v>#DIV/0!</v>
      </c>
      <c r="AW111" t="e">
        <f t="shared" si="25"/>
        <v>#DIV/0!</v>
      </c>
      <c r="AX111" s="2">
        <v>0</v>
      </c>
      <c r="AY111" s="3" t="s">
        <v>78</v>
      </c>
    </row>
    <row r="112" spans="1:51" ht="14.25" customHeight="1" x14ac:dyDescent="0.2">
      <c r="A112" s="3" t="s">
        <v>6</v>
      </c>
      <c r="B112" s="3" t="s">
        <v>51</v>
      </c>
      <c r="C112" s="6">
        <v>7</v>
      </c>
      <c r="D112" s="5" t="s">
        <v>4</v>
      </c>
      <c r="E112" s="9">
        <v>44868</v>
      </c>
      <c r="F112">
        <v>79.776499999999999</v>
      </c>
      <c r="G112">
        <v>73.967500000000001</v>
      </c>
      <c r="H112">
        <v>81.24799999999999</v>
      </c>
      <c r="I112">
        <v>84.156000000000006</v>
      </c>
      <c r="J112">
        <v>133.58600000000001</v>
      </c>
      <c r="K112">
        <v>105.533</v>
      </c>
      <c r="L112">
        <v>131.637</v>
      </c>
      <c r="M112">
        <v>163.62950000000001</v>
      </c>
      <c r="N112" s="8">
        <f t="shared" si="14"/>
        <v>152.28397811147875</v>
      </c>
      <c r="O112" s="8">
        <f t="shared" si="15"/>
        <v>178.72809926752768</v>
      </c>
      <c r="P112" s="8">
        <f t="shared" si="16"/>
        <v>157.3891838920668</v>
      </c>
      <c r="Q112" s="8">
        <f t="shared" si="17"/>
        <v>131.14860095520675</v>
      </c>
      <c r="R112" s="2">
        <f>100</f>
        <v>100</v>
      </c>
      <c r="U112" s="9">
        <v>44902</v>
      </c>
      <c r="V112">
        <v>43.433</v>
      </c>
      <c r="W112">
        <v>27.451499999999996</v>
      </c>
      <c r="X112">
        <v>61.033999999999999</v>
      </c>
      <c r="Y112">
        <v>41.847000000000001</v>
      </c>
      <c r="Z112">
        <v>127.587</v>
      </c>
      <c r="AA112">
        <v>98.152000000000001</v>
      </c>
      <c r="AB112">
        <v>122.62950000000001</v>
      </c>
      <c r="AC112">
        <v>148.1765</v>
      </c>
      <c r="AD112" s="8">
        <f t="shared" si="18"/>
        <v>86.806767147123125</v>
      </c>
      <c r="AE112" s="8">
        <f t="shared" si="19"/>
        <v>71.319305770641435</v>
      </c>
      <c r="AF112" s="8">
        <f t="shared" si="20"/>
        <v>126.91619879392805</v>
      </c>
      <c r="AG112" s="8">
        <f t="shared" si="21"/>
        <v>72.015366809176882</v>
      </c>
      <c r="AH112" s="2">
        <f>100</f>
        <v>100</v>
      </c>
      <c r="AK112" s="10">
        <v>44959</v>
      </c>
      <c r="AL112">
        <v>70.735500000000002</v>
      </c>
      <c r="AM112">
        <v>84.582999999999998</v>
      </c>
      <c r="AN112">
        <v>72.261499999999998</v>
      </c>
      <c r="AO112">
        <v>55.371499999999997</v>
      </c>
      <c r="AP112">
        <v>166.411</v>
      </c>
      <c r="AQ112">
        <v>141.22999999999999</v>
      </c>
      <c r="AR112">
        <v>163.07049999999998</v>
      </c>
      <c r="AS112">
        <v>194.95350000000002</v>
      </c>
      <c r="AT112">
        <f t="shared" si="22"/>
        <v>108.39158769552495</v>
      </c>
      <c r="AU112">
        <f t="shared" si="23"/>
        <v>152.7201373645826</v>
      </c>
      <c r="AV112">
        <f t="shared" si="24"/>
        <v>112.99825842197087</v>
      </c>
      <c r="AW112">
        <f t="shared" si="25"/>
        <v>72.426155467842321</v>
      </c>
      <c r="AX112" s="2">
        <f>100</f>
        <v>100</v>
      </c>
      <c r="AY112" s="3"/>
    </row>
    <row r="113" spans="1:52" ht="14.25" customHeight="1" x14ac:dyDescent="0.2">
      <c r="A113" s="3" t="s">
        <v>6</v>
      </c>
      <c r="B113" s="3" t="s">
        <v>51</v>
      </c>
      <c r="C113" s="6">
        <v>8</v>
      </c>
      <c r="D113" s="5" t="s">
        <v>4</v>
      </c>
      <c r="E113" s="9">
        <v>44868</v>
      </c>
      <c r="F113">
        <v>89.426500000000004</v>
      </c>
      <c r="G113">
        <v>90.025000000000006</v>
      </c>
      <c r="H113">
        <v>89.708500000000001</v>
      </c>
      <c r="I113">
        <v>88.569500000000005</v>
      </c>
      <c r="J113">
        <v>188.30349999999999</v>
      </c>
      <c r="K113">
        <v>168.26300000000001</v>
      </c>
      <c r="L113">
        <v>185.53800000000001</v>
      </c>
      <c r="M113">
        <v>211.18049999999999</v>
      </c>
      <c r="N113" s="8">
        <f t="shared" si="14"/>
        <v>121.1010814987507</v>
      </c>
      <c r="O113" s="8">
        <f t="shared" si="15"/>
        <v>136.43150900673351</v>
      </c>
      <c r="P113" s="8">
        <f t="shared" si="16"/>
        <v>123.29370533260033</v>
      </c>
      <c r="Q113" s="8">
        <f t="shared" si="17"/>
        <v>106.94748094639421</v>
      </c>
      <c r="R113" s="2">
        <f>100</f>
        <v>100</v>
      </c>
      <c r="U113" s="9">
        <v>44902</v>
      </c>
      <c r="V113">
        <v>56.024499999999996</v>
      </c>
      <c r="W113">
        <v>46.911000000000001</v>
      </c>
      <c r="X113">
        <v>73.537499999999994</v>
      </c>
      <c r="Y113">
        <v>47.644000000000005</v>
      </c>
      <c r="Z113">
        <v>113.57</v>
      </c>
      <c r="AA113">
        <v>52.278500000000001</v>
      </c>
      <c r="AB113">
        <v>127.9845</v>
      </c>
      <c r="AC113">
        <v>160.41499999999999</v>
      </c>
      <c r="AD113" s="8">
        <f t="shared" si="18"/>
        <v>125.79244078541869</v>
      </c>
      <c r="AE113" s="8">
        <f t="shared" si="19"/>
        <v>228.81882609485734</v>
      </c>
      <c r="AF113" s="8">
        <f t="shared" si="20"/>
        <v>146.51823072325163</v>
      </c>
      <c r="AG113" s="8">
        <f t="shared" si="21"/>
        <v>75.736184272044397</v>
      </c>
      <c r="AH113" s="2">
        <f>100</f>
        <v>100</v>
      </c>
      <c r="AK113" s="10">
        <v>44959</v>
      </c>
      <c r="AL113">
        <v>72.1785</v>
      </c>
      <c r="AM113">
        <v>86.763499999999993</v>
      </c>
      <c r="AN113">
        <v>73.016500000000008</v>
      </c>
      <c r="AO113">
        <v>56.771000000000001</v>
      </c>
      <c r="AP113">
        <v>185.6275</v>
      </c>
      <c r="AQ113">
        <v>160.9665</v>
      </c>
      <c r="AR113">
        <v>183.05849999999998</v>
      </c>
      <c r="AS113">
        <v>212.84899999999999</v>
      </c>
      <c r="AT113">
        <f t="shared" si="22"/>
        <v>99.152967636799502</v>
      </c>
      <c r="AU113">
        <f t="shared" si="23"/>
        <v>137.44904995759987</v>
      </c>
      <c r="AV113">
        <f t="shared" si="24"/>
        <v>101.71178885438265</v>
      </c>
      <c r="AW113">
        <f t="shared" si="25"/>
        <v>68.013497831796258</v>
      </c>
      <c r="AX113" s="2">
        <f>100</f>
        <v>100</v>
      </c>
    </row>
    <row r="114" spans="1:52" ht="14.25" customHeight="1" x14ac:dyDescent="0.2">
      <c r="A114" s="3" t="s">
        <v>6</v>
      </c>
      <c r="B114" s="4" t="s">
        <v>52</v>
      </c>
      <c r="C114" s="6">
        <v>1</v>
      </c>
      <c r="D114" s="5" t="s">
        <v>4</v>
      </c>
      <c r="E114" s="9">
        <v>44868</v>
      </c>
      <c r="F114">
        <v>37.883000000000003</v>
      </c>
      <c r="G114">
        <v>33.448999999999998</v>
      </c>
      <c r="H114">
        <v>38.070999999999998</v>
      </c>
      <c r="I114">
        <v>42.122</v>
      </c>
      <c r="J114">
        <v>127</v>
      </c>
      <c r="K114">
        <v>97.802999999999997</v>
      </c>
      <c r="L114">
        <v>124.5155</v>
      </c>
      <c r="M114">
        <v>158.66399999999999</v>
      </c>
      <c r="N114" s="8">
        <f t="shared" si="14"/>
        <v>76.064291338582692</v>
      </c>
      <c r="O114" s="8">
        <f t="shared" si="15"/>
        <v>87.210975123462475</v>
      </c>
      <c r="P114" s="8">
        <f t="shared" si="16"/>
        <v>77.967040248001254</v>
      </c>
      <c r="Q114" s="8">
        <f t="shared" si="17"/>
        <v>67.697209196793239</v>
      </c>
      <c r="R114" s="2">
        <f>100</f>
        <v>100</v>
      </c>
      <c r="U114" s="9">
        <v>44902</v>
      </c>
      <c r="V114">
        <v>52.74</v>
      </c>
      <c r="W114">
        <v>61.671000000000006</v>
      </c>
      <c r="X114">
        <v>56.760000000000005</v>
      </c>
      <c r="Y114">
        <v>39.829499999999996</v>
      </c>
      <c r="Z114">
        <v>125.08750000000001</v>
      </c>
      <c r="AA114">
        <v>97.730500000000006</v>
      </c>
      <c r="AB114">
        <v>123.30250000000001</v>
      </c>
      <c r="AC114">
        <v>154.27699999999999</v>
      </c>
      <c r="AD114" s="8">
        <f t="shared" si="18"/>
        <v>107.51433996202657</v>
      </c>
      <c r="AE114" s="8">
        <f t="shared" si="19"/>
        <v>160.91296985076306</v>
      </c>
      <c r="AF114" s="8">
        <f t="shared" si="20"/>
        <v>117.384481255449</v>
      </c>
      <c r="AG114" s="8">
        <f t="shared" si="21"/>
        <v>65.833030847112667</v>
      </c>
      <c r="AH114" s="2">
        <f>100</f>
        <v>100</v>
      </c>
      <c r="AK114" s="10">
        <v>44959</v>
      </c>
      <c r="AL114">
        <v>71.070999999999998</v>
      </c>
      <c r="AM114">
        <v>75.776499999999999</v>
      </c>
      <c r="AN114">
        <v>73.197499999999991</v>
      </c>
      <c r="AO114">
        <v>64.259</v>
      </c>
      <c r="AP114">
        <v>157.81150000000002</v>
      </c>
      <c r="AQ114">
        <v>128.29250000000002</v>
      </c>
      <c r="AR114">
        <v>156.68950000000001</v>
      </c>
      <c r="AS114">
        <v>188.71249999999998</v>
      </c>
      <c r="AT114">
        <f t="shared" si="22"/>
        <v>114.8402049280312</v>
      </c>
      <c r="AU114">
        <f t="shared" si="23"/>
        <v>150.61681314184381</v>
      </c>
      <c r="AV114">
        <f t="shared" si="24"/>
        <v>119.12325012205666</v>
      </c>
      <c r="AW114">
        <f t="shared" si="25"/>
        <v>86.830734583029752</v>
      </c>
      <c r="AX114" s="2">
        <f>(95+100)/2</f>
        <v>97.5</v>
      </c>
    </row>
    <row r="115" spans="1:52" ht="14.25" customHeight="1" x14ac:dyDescent="0.2">
      <c r="A115" s="3" t="s">
        <v>6</v>
      </c>
      <c r="B115" s="4" t="s">
        <v>52</v>
      </c>
      <c r="C115" s="6">
        <v>2</v>
      </c>
      <c r="D115" s="5" t="s">
        <v>4</v>
      </c>
      <c r="E115" s="9">
        <v>44868</v>
      </c>
      <c r="F115">
        <v>62.720500000000001</v>
      </c>
      <c r="G115">
        <v>62.058999999999997</v>
      </c>
      <c r="H115">
        <v>65.040999999999997</v>
      </c>
      <c r="I115">
        <v>61.040499999999994</v>
      </c>
      <c r="J115">
        <v>145.28949999999998</v>
      </c>
      <c r="K115">
        <v>116.77350000000001</v>
      </c>
      <c r="L115">
        <v>143.631</v>
      </c>
      <c r="M115">
        <v>175.571</v>
      </c>
      <c r="N115" s="8">
        <f t="shared" si="14"/>
        <v>110.08178498790349</v>
      </c>
      <c r="O115" s="8">
        <f t="shared" si="15"/>
        <v>135.51914603912701</v>
      </c>
      <c r="P115" s="8">
        <f t="shared" si="16"/>
        <v>115.47266954905277</v>
      </c>
      <c r="Q115" s="8">
        <f t="shared" si="17"/>
        <v>88.655458475488544</v>
      </c>
      <c r="R115" s="2">
        <f>100</f>
        <v>100</v>
      </c>
      <c r="U115" s="9">
        <v>44902</v>
      </c>
      <c r="V115">
        <v>56.616999999999997</v>
      </c>
      <c r="W115">
        <v>59.006500000000003</v>
      </c>
      <c r="X115">
        <v>63.929499999999997</v>
      </c>
      <c r="Y115">
        <v>46.926500000000004</v>
      </c>
      <c r="Z115">
        <v>104.611</v>
      </c>
      <c r="AA115">
        <v>68.24799999999999</v>
      </c>
      <c r="AB115">
        <v>105.7465</v>
      </c>
      <c r="AC115">
        <v>139.84899999999999</v>
      </c>
      <c r="AD115" s="8">
        <f t="shared" si="18"/>
        <v>138.0097217309843</v>
      </c>
      <c r="AE115" s="8">
        <f t="shared" si="19"/>
        <v>220.47030682217797</v>
      </c>
      <c r="AF115" s="8">
        <f t="shared" si="20"/>
        <v>154.16134340143645</v>
      </c>
      <c r="AG115" s="8">
        <f t="shared" si="21"/>
        <v>85.565556421568985</v>
      </c>
      <c r="AH115" s="2">
        <f>100</f>
        <v>100</v>
      </c>
      <c r="AK115" s="10">
        <v>44959</v>
      </c>
      <c r="AT115" t="e">
        <f t="shared" si="22"/>
        <v>#DIV/0!</v>
      </c>
      <c r="AU115" t="e">
        <f t="shared" si="23"/>
        <v>#DIV/0!</v>
      </c>
      <c r="AV115" t="e">
        <f t="shared" si="24"/>
        <v>#DIV/0!</v>
      </c>
      <c r="AW115" t="e">
        <f t="shared" si="25"/>
        <v>#DIV/0!</v>
      </c>
      <c r="AX115" s="2">
        <v>0</v>
      </c>
      <c r="AY115" s="3" t="s">
        <v>78</v>
      </c>
    </row>
    <row r="116" spans="1:52" ht="14.25" customHeight="1" x14ac:dyDescent="0.2">
      <c r="A116" s="3" t="s">
        <v>6</v>
      </c>
      <c r="B116" s="4" t="s">
        <v>52</v>
      </c>
      <c r="C116" s="6">
        <v>3</v>
      </c>
      <c r="D116" s="5" t="s">
        <v>4</v>
      </c>
      <c r="E116" s="9">
        <v>44868</v>
      </c>
      <c r="F116">
        <v>63.8765</v>
      </c>
      <c r="G116">
        <v>65.427000000000007</v>
      </c>
      <c r="H116">
        <v>66.333500000000001</v>
      </c>
      <c r="I116">
        <v>59.878500000000003</v>
      </c>
      <c r="J116">
        <v>142.01049999999998</v>
      </c>
      <c r="K116">
        <v>114.84650000000001</v>
      </c>
      <c r="L116">
        <v>140.6155</v>
      </c>
      <c r="M116">
        <v>170.60750000000002</v>
      </c>
      <c r="N116" s="8">
        <f t="shared" si="14"/>
        <v>114.69931800817547</v>
      </c>
      <c r="O116" s="8">
        <f t="shared" si="15"/>
        <v>145.2711662958819</v>
      </c>
      <c r="P116" s="8">
        <f t="shared" si="16"/>
        <v>120.29287311853957</v>
      </c>
      <c r="Q116" s="8">
        <f t="shared" si="17"/>
        <v>89.497926527262862</v>
      </c>
      <c r="R116" s="2">
        <f>100</f>
        <v>100</v>
      </c>
      <c r="U116" s="9">
        <v>44902</v>
      </c>
      <c r="V116">
        <v>84.774499999999989</v>
      </c>
      <c r="W116">
        <v>90.725999999999999</v>
      </c>
      <c r="X116">
        <v>88.448000000000008</v>
      </c>
      <c r="Y116">
        <v>75.158000000000001</v>
      </c>
      <c r="Z116">
        <v>136.3725</v>
      </c>
      <c r="AA116">
        <v>109.9335</v>
      </c>
      <c r="AB116">
        <v>134.40899999999999</v>
      </c>
      <c r="AC116">
        <v>164.69800000000001</v>
      </c>
      <c r="AD116" s="8">
        <f t="shared" si="18"/>
        <v>158.51801132926357</v>
      </c>
      <c r="AE116" s="8">
        <f t="shared" si="19"/>
        <v>210.44658816466318</v>
      </c>
      <c r="AF116" s="8">
        <f t="shared" si="20"/>
        <v>167.80304890297526</v>
      </c>
      <c r="AG116" s="8">
        <f t="shared" si="21"/>
        <v>116.36625824235873</v>
      </c>
      <c r="AH116" s="2">
        <f>100</f>
        <v>100</v>
      </c>
      <c r="AK116" s="10">
        <v>44959</v>
      </c>
      <c r="AT116" t="e">
        <f t="shared" si="22"/>
        <v>#DIV/0!</v>
      </c>
      <c r="AU116" t="e">
        <f t="shared" si="23"/>
        <v>#DIV/0!</v>
      </c>
      <c r="AV116" t="e">
        <f t="shared" si="24"/>
        <v>#DIV/0!</v>
      </c>
      <c r="AW116" t="e">
        <f t="shared" si="25"/>
        <v>#DIV/0!</v>
      </c>
      <c r="AX116" s="2">
        <v>0</v>
      </c>
      <c r="AY116" s="3" t="s">
        <v>78</v>
      </c>
    </row>
    <row r="117" spans="1:52" ht="14.25" customHeight="1" x14ac:dyDescent="0.2">
      <c r="A117" s="3" t="s">
        <v>6</v>
      </c>
      <c r="B117" s="4" t="s">
        <v>52</v>
      </c>
      <c r="C117" s="6">
        <v>4</v>
      </c>
      <c r="D117" s="5" t="s">
        <v>4</v>
      </c>
      <c r="E117" s="9">
        <v>44868</v>
      </c>
      <c r="F117">
        <v>36.774999999999999</v>
      </c>
      <c r="G117">
        <v>35.792499999999997</v>
      </c>
      <c r="H117">
        <v>37.597499999999997</v>
      </c>
      <c r="I117">
        <v>36.945500000000003</v>
      </c>
      <c r="J117">
        <v>120.60400000000001</v>
      </c>
      <c r="K117">
        <v>90.642500000000013</v>
      </c>
      <c r="L117">
        <v>118.59</v>
      </c>
      <c r="M117">
        <v>152.547</v>
      </c>
      <c r="N117" s="8">
        <f t="shared" si="14"/>
        <v>77.755505621704074</v>
      </c>
      <c r="O117" s="8">
        <f t="shared" si="15"/>
        <v>100.69324544225941</v>
      </c>
      <c r="P117" s="8">
        <f t="shared" si="16"/>
        <v>80.844611687326065</v>
      </c>
      <c r="Q117" s="8">
        <f t="shared" si="17"/>
        <v>61.75868748647958</v>
      </c>
      <c r="R117" s="2">
        <f>100</f>
        <v>100</v>
      </c>
      <c r="U117" s="9">
        <v>44902</v>
      </c>
      <c r="V117">
        <v>45.33</v>
      </c>
      <c r="W117">
        <v>53.798999999999999</v>
      </c>
      <c r="X117">
        <v>51.110500000000002</v>
      </c>
      <c r="Y117">
        <v>31.102</v>
      </c>
      <c r="Z117">
        <v>113.3515</v>
      </c>
      <c r="AA117">
        <v>82.892499999999998</v>
      </c>
      <c r="AB117">
        <v>114.1125</v>
      </c>
      <c r="AC117">
        <v>143.155</v>
      </c>
      <c r="AD117" s="8">
        <f t="shared" si="18"/>
        <v>101.976153822402</v>
      </c>
      <c r="AE117" s="8">
        <f t="shared" si="19"/>
        <v>165.50043731338781</v>
      </c>
      <c r="AF117" s="8">
        <f t="shared" si="20"/>
        <v>114.21340782122905</v>
      </c>
      <c r="AG117" s="8">
        <f t="shared" si="21"/>
        <v>55.401557752086902</v>
      </c>
      <c r="AH117" s="2">
        <f>100</f>
        <v>100</v>
      </c>
      <c r="AK117" s="10">
        <v>44959</v>
      </c>
      <c r="AL117">
        <v>69.441000000000003</v>
      </c>
      <c r="AM117">
        <v>75.393000000000001</v>
      </c>
      <c r="AN117">
        <v>71.238</v>
      </c>
      <c r="AO117">
        <v>61.6965</v>
      </c>
      <c r="AP117">
        <v>156.49599999999998</v>
      </c>
      <c r="AQ117">
        <v>128.69999999999999</v>
      </c>
      <c r="AR117">
        <v>155.553</v>
      </c>
      <c r="AS117">
        <v>185.24600000000001</v>
      </c>
      <c r="AT117">
        <f t="shared" si="22"/>
        <v>113.14956931806566</v>
      </c>
      <c r="AU117">
        <f t="shared" si="23"/>
        <v>149.38006993006994</v>
      </c>
      <c r="AV117">
        <f t="shared" si="24"/>
        <v>116.78135426510579</v>
      </c>
      <c r="AW117">
        <f t="shared" si="25"/>
        <v>84.928190082376943</v>
      </c>
      <c r="AX117" s="2">
        <f>(95+95)/2</f>
        <v>95</v>
      </c>
    </row>
    <row r="118" spans="1:52" ht="14.25" customHeight="1" x14ac:dyDescent="0.2">
      <c r="A118" s="3" t="s">
        <v>6</v>
      </c>
      <c r="B118" s="4" t="s">
        <v>52</v>
      </c>
      <c r="C118" s="6">
        <v>5</v>
      </c>
      <c r="D118" s="5" t="s">
        <v>4</v>
      </c>
      <c r="E118" s="9">
        <v>44868</v>
      </c>
      <c r="F118">
        <v>58.05</v>
      </c>
      <c r="G118">
        <v>58.701000000000008</v>
      </c>
      <c r="H118">
        <v>60.207999999999998</v>
      </c>
      <c r="I118">
        <v>55.241999999999997</v>
      </c>
      <c r="J118">
        <v>132.41849999999999</v>
      </c>
      <c r="K118">
        <v>103.62700000000001</v>
      </c>
      <c r="L118">
        <v>130.47450000000001</v>
      </c>
      <c r="M118">
        <v>163.1395</v>
      </c>
      <c r="N118" s="8">
        <f t="shared" si="14"/>
        <v>111.78762786166585</v>
      </c>
      <c r="O118" s="8">
        <f t="shared" si="15"/>
        <v>144.44840630337654</v>
      </c>
      <c r="P118" s="8">
        <f t="shared" si="16"/>
        <v>117.67080923858684</v>
      </c>
      <c r="Q118" s="8">
        <f t="shared" si="17"/>
        <v>86.347634999494304</v>
      </c>
      <c r="R118" s="2">
        <f>100</f>
        <v>100</v>
      </c>
      <c r="U118" s="9">
        <v>44902</v>
      </c>
      <c r="AD118" s="8" t="e">
        <f t="shared" si="18"/>
        <v>#DIV/0!</v>
      </c>
      <c r="AE118" s="8" t="e">
        <f t="shared" si="19"/>
        <v>#DIV/0!</v>
      </c>
      <c r="AF118" s="8" t="e">
        <f t="shared" si="20"/>
        <v>#DIV/0!</v>
      </c>
      <c r="AG118" s="8" t="e">
        <f t="shared" si="21"/>
        <v>#DIV/0!</v>
      </c>
      <c r="AH118" s="2">
        <v>0</v>
      </c>
      <c r="AI118" s="3" t="s">
        <v>12</v>
      </c>
      <c r="AK118" s="10">
        <v>44959</v>
      </c>
      <c r="AT118" t="e">
        <f t="shared" si="22"/>
        <v>#DIV/0!</v>
      </c>
      <c r="AU118" t="e">
        <f t="shared" si="23"/>
        <v>#DIV/0!</v>
      </c>
      <c r="AV118" t="e">
        <f t="shared" si="24"/>
        <v>#DIV/0!</v>
      </c>
      <c r="AW118" t="e">
        <f t="shared" si="25"/>
        <v>#DIV/0!</v>
      </c>
      <c r="AX118" s="2">
        <v>0</v>
      </c>
      <c r="AY118" s="3" t="s">
        <v>12</v>
      </c>
    </row>
    <row r="119" spans="1:52" ht="14.25" customHeight="1" x14ac:dyDescent="0.2">
      <c r="A119" s="3" t="s">
        <v>6</v>
      </c>
      <c r="B119" s="4" t="s">
        <v>52</v>
      </c>
      <c r="C119" s="6">
        <v>6</v>
      </c>
      <c r="D119" s="5" t="s">
        <v>4</v>
      </c>
      <c r="E119" s="9">
        <v>44868</v>
      </c>
      <c r="F119">
        <v>56.375</v>
      </c>
      <c r="G119">
        <v>52.9</v>
      </c>
      <c r="H119">
        <v>56.528500000000001</v>
      </c>
      <c r="I119">
        <v>59.706000000000003</v>
      </c>
      <c r="J119">
        <v>138.72649999999999</v>
      </c>
      <c r="K119">
        <v>110.5675</v>
      </c>
      <c r="L119">
        <v>91.16</v>
      </c>
      <c r="M119">
        <v>169.012</v>
      </c>
      <c r="N119" s="8">
        <f t="shared" si="14"/>
        <v>103.62565912064386</v>
      </c>
      <c r="O119" s="8">
        <f t="shared" si="15"/>
        <v>122.00239672598187</v>
      </c>
      <c r="P119" s="8">
        <f t="shared" si="16"/>
        <v>158.12601469942959</v>
      </c>
      <c r="Q119" s="8">
        <f t="shared" si="17"/>
        <v>90.082538517975053</v>
      </c>
      <c r="R119" s="2">
        <f>100</f>
        <v>100</v>
      </c>
      <c r="U119" s="9">
        <v>44902</v>
      </c>
      <c r="V119">
        <v>46.8095</v>
      </c>
      <c r="W119">
        <v>53.006500000000003</v>
      </c>
      <c r="X119">
        <v>50.021500000000003</v>
      </c>
      <c r="Y119">
        <v>37.444000000000003</v>
      </c>
      <c r="Z119">
        <v>127.684</v>
      </c>
      <c r="AA119">
        <v>99.69550000000001</v>
      </c>
      <c r="AB119">
        <v>127.9135</v>
      </c>
      <c r="AC119">
        <v>155.3775</v>
      </c>
      <c r="AD119" s="8">
        <f t="shared" si="18"/>
        <v>93.484089627517932</v>
      </c>
      <c r="AE119" s="8">
        <f t="shared" si="19"/>
        <v>135.57941431659401</v>
      </c>
      <c r="AF119" s="8">
        <f t="shared" si="20"/>
        <v>99.719595664257497</v>
      </c>
      <c r="AG119" s="8">
        <f t="shared" si="21"/>
        <v>61.451754597673414</v>
      </c>
      <c r="AH119" s="2">
        <f>(70+60)/2</f>
        <v>65</v>
      </c>
      <c r="AK119" s="10">
        <v>44959</v>
      </c>
      <c r="AT119" t="e">
        <f t="shared" si="22"/>
        <v>#DIV/0!</v>
      </c>
      <c r="AU119" t="e">
        <f t="shared" si="23"/>
        <v>#DIV/0!</v>
      </c>
      <c r="AV119" t="e">
        <f t="shared" si="24"/>
        <v>#DIV/0!</v>
      </c>
      <c r="AW119" t="e">
        <f t="shared" si="25"/>
        <v>#DIV/0!</v>
      </c>
      <c r="AX119" s="2">
        <v>0</v>
      </c>
      <c r="AY119" s="3" t="s">
        <v>78</v>
      </c>
    </row>
    <row r="120" spans="1:52" ht="14.25" customHeight="1" x14ac:dyDescent="0.2">
      <c r="A120" s="3" t="s">
        <v>6</v>
      </c>
      <c r="B120" s="4" t="s">
        <v>52</v>
      </c>
      <c r="C120" s="6">
        <v>7</v>
      </c>
      <c r="D120" s="5" t="s">
        <v>4</v>
      </c>
      <c r="E120" s="9">
        <v>44868</v>
      </c>
      <c r="F120">
        <v>50.265500000000003</v>
      </c>
      <c r="G120">
        <v>46.3215</v>
      </c>
      <c r="H120">
        <v>51.502499999999998</v>
      </c>
      <c r="I120">
        <v>53.012</v>
      </c>
      <c r="J120">
        <v>102.90049999999999</v>
      </c>
      <c r="K120">
        <v>75.531999999999996</v>
      </c>
      <c r="L120">
        <v>100.452</v>
      </c>
      <c r="M120">
        <v>132.71800000000002</v>
      </c>
      <c r="N120" s="8">
        <f t="shared" ref="N120:Q121" si="26">(F120/J120)*255</f>
        <v>124.56404487830478</v>
      </c>
      <c r="O120" s="8">
        <f t="shared" si="26"/>
        <v>156.38381745485358</v>
      </c>
      <c r="P120" s="8">
        <f t="shared" si="26"/>
        <v>130.74042826424559</v>
      </c>
      <c r="Q120" s="8">
        <f t="shared" si="26"/>
        <v>101.85551319338747</v>
      </c>
      <c r="R120" s="2">
        <f>100</f>
        <v>100</v>
      </c>
      <c r="U120" s="9">
        <v>44902</v>
      </c>
      <c r="V120">
        <v>59.811999999999998</v>
      </c>
      <c r="W120">
        <v>68.823499999999996</v>
      </c>
      <c r="X120">
        <v>64.208500000000001</v>
      </c>
      <c r="Y120">
        <v>46.39</v>
      </c>
      <c r="Z120">
        <v>143.75549999999998</v>
      </c>
      <c r="AA120">
        <v>115.6455</v>
      </c>
      <c r="AB120">
        <v>146.11700000000002</v>
      </c>
      <c r="AC120">
        <v>169.40699999999998</v>
      </c>
      <c r="AD120" s="8">
        <f t="shared" si="18"/>
        <v>106.09722758433591</v>
      </c>
      <c r="AE120" s="8">
        <f t="shared" si="19"/>
        <v>151.75681284615484</v>
      </c>
      <c r="AF120" s="8">
        <f t="shared" si="20"/>
        <v>112.05518522827596</v>
      </c>
      <c r="AG120" s="8">
        <f t="shared" si="21"/>
        <v>69.828578512103988</v>
      </c>
      <c r="AH120" s="2">
        <f>(80+85)/2</f>
        <v>82.5</v>
      </c>
      <c r="AK120" s="10">
        <v>44959</v>
      </c>
      <c r="AL120">
        <v>44.457500000000003</v>
      </c>
      <c r="AM120">
        <v>45.546999999999997</v>
      </c>
      <c r="AN120">
        <v>45.322499999999998</v>
      </c>
      <c r="AO120">
        <v>42.521500000000003</v>
      </c>
      <c r="AP120">
        <v>172.19549999999998</v>
      </c>
      <c r="AQ120">
        <v>145.89350000000002</v>
      </c>
      <c r="AR120">
        <v>170.649</v>
      </c>
      <c r="AS120">
        <v>200.0145</v>
      </c>
      <c r="AT120">
        <f t="shared" si="22"/>
        <v>65.835997456379545</v>
      </c>
      <c r="AU120">
        <f t="shared" si="23"/>
        <v>79.60933831870507</v>
      </c>
      <c r="AV120">
        <f t="shared" si="24"/>
        <v>67.725199092874846</v>
      </c>
      <c r="AW120">
        <f t="shared" si="25"/>
        <v>54.21098220379023</v>
      </c>
      <c r="AX120" s="2">
        <f>(0+70)/2</f>
        <v>35</v>
      </c>
      <c r="AZ120" s="3" t="s">
        <v>81</v>
      </c>
    </row>
    <row r="121" spans="1:52" ht="14.25" customHeight="1" x14ac:dyDescent="0.2">
      <c r="A121" s="3" t="s">
        <v>6</v>
      </c>
      <c r="B121" s="4" t="s">
        <v>52</v>
      </c>
      <c r="C121" s="6">
        <v>8</v>
      </c>
      <c r="D121" s="5" t="s">
        <v>4</v>
      </c>
      <c r="E121" s="9">
        <v>44868</v>
      </c>
      <c r="F121">
        <v>53.598999999999997</v>
      </c>
      <c r="G121">
        <v>49.310499999999998</v>
      </c>
      <c r="H121">
        <v>55.024000000000001</v>
      </c>
      <c r="I121">
        <v>56.521000000000001</v>
      </c>
      <c r="J121">
        <v>129.85249999999999</v>
      </c>
      <c r="K121">
        <v>99.952500000000001</v>
      </c>
      <c r="L121">
        <v>128.31</v>
      </c>
      <c r="M121">
        <v>161.23649999999998</v>
      </c>
      <c r="N121" s="8">
        <f t="shared" si="26"/>
        <v>105.25592499181764</v>
      </c>
      <c r="O121" s="8">
        <f t="shared" si="26"/>
        <v>125.80153072709537</v>
      </c>
      <c r="P121" s="8">
        <f t="shared" si="26"/>
        <v>109.35328501285947</v>
      </c>
      <c r="Q121" s="8">
        <f t="shared" si="26"/>
        <v>89.389530286256544</v>
      </c>
      <c r="R121" s="2">
        <f>100</f>
        <v>100</v>
      </c>
      <c r="U121" s="9">
        <v>44902</v>
      </c>
      <c r="V121">
        <v>44.476500000000001</v>
      </c>
      <c r="W121">
        <v>50.548500000000004</v>
      </c>
      <c r="X121">
        <v>43.802</v>
      </c>
      <c r="Y121">
        <v>39.033500000000004</v>
      </c>
      <c r="Z121">
        <v>133.54300000000001</v>
      </c>
      <c r="AA121">
        <v>107.0735</v>
      </c>
      <c r="AB121">
        <v>130.23050000000001</v>
      </c>
      <c r="AC121">
        <v>163.35050000000001</v>
      </c>
      <c r="AD121" s="8">
        <f t="shared" si="18"/>
        <v>84.927757351564665</v>
      </c>
      <c r="AE121" s="8">
        <f t="shared" si="19"/>
        <v>120.38335816051593</v>
      </c>
      <c r="AF121" s="8">
        <f t="shared" si="20"/>
        <v>85.767235785779818</v>
      </c>
      <c r="AG121" s="8">
        <f t="shared" si="21"/>
        <v>60.933651871282919</v>
      </c>
      <c r="AH121" s="2">
        <f>(20+5)/2</f>
        <v>12.5</v>
      </c>
      <c r="AK121" s="10">
        <v>44959</v>
      </c>
      <c r="AT121" t="e">
        <f t="shared" si="22"/>
        <v>#DIV/0!</v>
      </c>
      <c r="AU121" t="e">
        <f t="shared" si="23"/>
        <v>#DIV/0!</v>
      </c>
      <c r="AV121" t="e">
        <f t="shared" si="24"/>
        <v>#DIV/0!</v>
      </c>
      <c r="AW121" t="e">
        <f t="shared" si="25"/>
        <v>#DIV/0!</v>
      </c>
      <c r="AX121" s="2">
        <v>0</v>
      </c>
      <c r="AY121" s="3" t="s">
        <v>78</v>
      </c>
    </row>
    <row r="122" spans="1:52" ht="14.25" customHeight="1" x14ac:dyDescent="0.2">
      <c r="A122" s="3" t="s">
        <v>6</v>
      </c>
      <c r="B122" s="4" t="s">
        <v>53</v>
      </c>
      <c r="C122" s="6">
        <v>1</v>
      </c>
      <c r="D122" s="5" t="s">
        <v>4</v>
      </c>
      <c r="E122" s="9">
        <v>44868</v>
      </c>
      <c r="F122">
        <v>37.7455</v>
      </c>
      <c r="G122">
        <v>36.727999999999994</v>
      </c>
      <c r="H122">
        <v>38.264499999999998</v>
      </c>
      <c r="I122">
        <v>38.215000000000003</v>
      </c>
      <c r="J122">
        <v>161.423</v>
      </c>
      <c r="K122">
        <v>133.34100000000001</v>
      </c>
      <c r="L122">
        <v>157.63299999999998</v>
      </c>
      <c r="M122">
        <v>193.202</v>
      </c>
      <c r="N122" s="8">
        <f t="shared" si="14"/>
        <v>59.626586669805413</v>
      </c>
      <c r="O122" s="8">
        <f t="shared" si="15"/>
        <v>70.238261299975235</v>
      </c>
      <c r="P122" s="8">
        <f t="shared" si="16"/>
        <v>61.899776696503906</v>
      </c>
      <c r="Q122" s="8">
        <f t="shared" si="17"/>
        <v>50.438530657032537</v>
      </c>
      <c r="R122" s="2">
        <f>100</f>
        <v>100</v>
      </c>
      <c r="U122" s="9">
        <v>44902</v>
      </c>
      <c r="V122">
        <v>36.179000000000002</v>
      </c>
      <c r="W122">
        <v>41.397500000000001</v>
      </c>
      <c r="X122">
        <v>38.168999999999997</v>
      </c>
      <c r="Y122">
        <v>29.000499999999999</v>
      </c>
      <c r="Z122">
        <v>113.279</v>
      </c>
      <c r="AA122">
        <v>84.598500000000001</v>
      </c>
      <c r="AB122">
        <v>111.482</v>
      </c>
      <c r="AC122">
        <v>143.77550000000002</v>
      </c>
      <c r="AD122" s="8">
        <f t="shared" si="18"/>
        <v>81.441794154256314</v>
      </c>
      <c r="AE122" s="8">
        <f t="shared" si="19"/>
        <v>124.78191102679125</v>
      </c>
      <c r="AF122" s="8">
        <f t="shared" si="20"/>
        <v>87.306426149512916</v>
      </c>
      <c r="AG122" s="8">
        <f t="shared" si="21"/>
        <v>51.435241052891477</v>
      </c>
      <c r="AH122" s="2">
        <f>(90+95)/2</f>
        <v>92.5</v>
      </c>
      <c r="AK122" s="10">
        <v>44959</v>
      </c>
      <c r="AT122" t="e">
        <f t="shared" si="22"/>
        <v>#DIV/0!</v>
      </c>
      <c r="AU122" t="e">
        <f t="shared" si="23"/>
        <v>#DIV/0!</v>
      </c>
      <c r="AV122" t="e">
        <f t="shared" si="24"/>
        <v>#DIV/0!</v>
      </c>
      <c r="AW122" t="e">
        <f t="shared" si="25"/>
        <v>#DIV/0!</v>
      </c>
      <c r="AX122" s="2">
        <v>0</v>
      </c>
      <c r="AY122" s="3" t="s">
        <v>78</v>
      </c>
    </row>
    <row r="123" spans="1:52" ht="14.25" customHeight="1" x14ac:dyDescent="0.2">
      <c r="A123" s="3" t="s">
        <v>6</v>
      </c>
      <c r="B123" s="4" t="s">
        <v>53</v>
      </c>
      <c r="C123" s="6">
        <v>2</v>
      </c>
      <c r="D123" s="5" t="s">
        <v>4</v>
      </c>
      <c r="E123" s="9">
        <v>44868</v>
      </c>
      <c r="F123">
        <v>37.503999999999998</v>
      </c>
      <c r="G123">
        <v>37.533500000000004</v>
      </c>
      <c r="H123">
        <v>37.489999999999995</v>
      </c>
      <c r="I123">
        <v>37.468000000000004</v>
      </c>
      <c r="J123">
        <v>145.53049999999999</v>
      </c>
      <c r="K123">
        <v>116.09399999999999</v>
      </c>
      <c r="L123">
        <v>141.482</v>
      </c>
      <c r="M123">
        <v>178.86349999999999</v>
      </c>
      <c r="N123" s="8">
        <f t="shared" si="14"/>
        <v>65.714884508745584</v>
      </c>
      <c r="O123" s="8">
        <f t="shared" si="15"/>
        <v>82.442180474443134</v>
      </c>
      <c r="P123" s="8">
        <f t="shared" si="16"/>
        <v>67.570079586095744</v>
      </c>
      <c r="Q123" s="8">
        <f t="shared" si="17"/>
        <v>53.41693526068763</v>
      </c>
      <c r="R123" s="2">
        <f>100</f>
        <v>100</v>
      </c>
      <c r="U123" s="9">
        <v>44902</v>
      </c>
      <c r="V123">
        <v>91.272000000000006</v>
      </c>
      <c r="W123">
        <v>104.572</v>
      </c>
      <c r="X123">
        <v>93.994</v>
      </c>
      <c r="Y123">
        <v>75.254999999999995</v>
      </c>
      <c r="Z123">
        <v>130.72</v>
      </c>
      <c r="AA123">
        <v>107.78149999999999</v>
      </c>
      <c r="AB123">
        <v>126.7315</v>
      </c>
      <c r="AC123">
        <v>157.75700000000001</v>
      </c>
      <c r="AD123" s="8">
        <f t="shared" si="18"/>
        <v>178.04742962056304</v>
      </c>
      <c r="AE123" s="8">
        <f t="shared" si="19"/>
        <v>247.40665141977058</v>
      </c>
      <c r="AF123" s="8">
        <f t="shared" si="20"/>
        <v>189.12795950493762</v>
      </c>
      <c r="AG123" s="8">
        <f t="shared" si="21"/>
        <v>121.64293818974751</v>
      </c>
      <c r="AH123" s="2">
        <f>(100+95)/2</f>
        <v>97.5</v>
      </c>
      <c r="AK123" s="10">
        <v>44959</v>
      </c>
      <c r="AT123" t="e">
        <f t="shared" si="22"/>
        <v>#DIV/0!</v>
      </c>
      <c r="AU123" t="e">
        <f t="shared" si="23"/>
        <v>#DIV/0!</v>
      </c>
      <c r="AV123" t="e">
        <f t="shared" si="24"/>
        <v>#DIV/0!</v>
      </c>
      <c r="AW123" t="e">
        <f t="shared" si="25"/>
        <v>#DIV/0!</v>
      </c>
      <c r="AX123" s="2">
        <v>0</v>
      </c>
      <c r="AY123" s="3" t="s">
        <v>78</v>
      </c>
    </row>
    <row r="124" spans="1:52" ht="14.25" customHeight="1" x14ac:dyDescent="0.2">
      <c r="A124" s="3" t="s">
        <v>6</v>
      </c>
      <c r="B124" s="4" t="s">
        <v>53</v>
      </c>
      <c r="C124" s="6">
        <v>3</v>
      </c>
      <c r="D124" s="5" t="s">
        <v>4</v>
      </c>
      <c r="E124" s="9">
        <v>44868</v>
      </c>
      <c r="F124">
        <v>36.676000000000002</v>
      </c>
      <c r="G124">
        <v>34.4985</v>
      </c>
      <c r="H124">
        <v>37.305500000000002</v>
      </c>
      <c r="I124">
        <v>38.243000000000002</v>
      </c>
      <c r="J124">
        <v>128.762</v>
      </c>
      <c r="K124">
        <v>93.761499999999998</v>
      </c>
      <c r="L124">
        <v>124.98249999999999</v>
      </c>
      <c r="M124">
        <v>167.6345</v>
      </c>
      <c r="N124" s="8">
        <f t="shared" si="14"/>
        <v>72.63307497553626</v>
      </c>
      <c r="O124" s="8">
        <f t="shared" si="15"/>
        <v>93.824410872266341</v>
      </c>
      <c r="P124" s="8">
        <f t="shared" si="16"/>
        <v>76.113875942631978</v>
      </c>
      <c r="Q124" s="8">
        <f t="shared" si="17"/>
        <v>58.173973734523621</v>
      </c>
      <c r="R124" s="2">
        <f>100</f>
        <v>100</v>
      </c>
      <c r="U124" s="9">
        <v>44902</v>
      </c>
      <c r="V124">
        <v>65.488500000000002</v>
      </c>
      <c r="W124">
        <v>73.447999999999993</v>
      </c>
      <c r="X124">
        <v>70.5505</v>
      </c>
      <c r="Y124">
        <v>52.538499999999999</v>
      </c>
      <c r="Z124">
        <v>124.2175</v>
      </c>
      <c r="AA124">
        <v>95.870499999999993</v>
      </c>
      <c r="AB124">
        <v>124.5365</v>
      </c>
      <c r="AC124">
        <v>152.17500000000001</v>
      </c>
      <c r="AD124" s="8">
        <f t="shared" si="18"/>
        <v>134.43812264777506</v>
      </c>
      <c r="AE124" s="8">
        <f t="shared" si="19"/>
        <v>195.35978220620524</v>
      </c>
      <c r="AF124" s="8">
        <f t="shared" si="20"/>
        <v>144.45867275858882</v>
      </c>
      <c r="AG124" s="8">
        <f t="shared" si="21"/>
        <v>88.038886150813198</v>
      </c>
      <c r="AH124" s="2">
        <f>(100+95)/2</f>
        <v>97.5</v>
      </c>
      <c r="AK124" s="10">
        <v>44959</v>
      </c>
      <c r="AT124" t="e">
        <f t="shared" si="22"/>
        <v>#DIV/0!</v>
      </c>
      <c r="AU124" t="e">
        <f t="shared" si="23"/>
        <v>#DIV/0!</v>
      </c>
      <c r="AV124" t="e">
        <f t="shared" si="24"/>
        <v>#DIV/0!</v>
      </c>
      <c r="AW124" t="e">
        <f t="shared" si="25"/>
        <v>#DIV/0!</v>
      </c>
      <c r="AX124" s="2">
        <v>0</v>
      </c>
      <c r="AY124" s="3" t="s">
        <v>78</v>
      </c>
    </row>
    <row r="125" spans="1:52" ht="14.25" customHeight="1" x14ac:dyDescent="0.2">
      <c r="A125" s="3" t="s">
        <v>6</v>
      </c>
      <c r="B125" s="4" t="s">
        <v>53</v>
      </c>
      <c r="C125" s="6">
        <v>4</v>
      </c>
      <c r="D125" s="5" t="s">
        <v>4</v>
      </c>
      <c r="E125" s="9">
        <v>44868</v>
      </c>
      <c r="F125">
        <v>46.974000000000004</v>
      </c>
      <c r="G125">
        <v>46.155500000000004</v>
      </c>
      <c r="H125">
        <v>48.223500000000001</v>
      </c>
      <c r="I125">
        <v>46.58</v>
      </c>
      <c r="J125">
        <v>147.92599999999999</v>
      </c>
      <c r="K125">
        <v>115.702</v>
      </c>
      <c r="L125">
        <v>143.96899999999999</v>
      </c>
      <c r="M125">
        <v>184.05349999999999</v>
      </c>
      <c r="N125" s="8">
        <f t="shared" si="14"/>
        <v>80.975420142503694</v>
      </c>
      <c r="O125" s="8">
        <f t="shared" si="15"/>
        <v>101.72384660593595</v>
      </c>
      <c r="P125" s="8">
        <f t="shared" si="16"/>
        <v>85.414169022497916</v>
      </c>
      <c r="Q125" s="8">
        <f t="shared" si="17"/>
        <v>64.535040083454007</v>
      </c>
      <c r="R125" s="2">
        <f>100</f>
        <v>100</v>
      </c>
      <c r="T125" s="3"/>
      <c r="U125" s="9">
        <v>44902</v>
      </c>
      <c r="V125">
        <v>46.641000000000005</v>
      </c>
      <c r="W125">
        <v>51.05</v>
      </c>
      <c r="X125">
        <v>53.091999999999999</v>
      </c>
      <c r="Y125">
        <v>35.82</v>
      </c>
      <c r="Z125">
        <v>111.80250000000001</v>
      </c>
      <c r="AA125">
        <v>78.556000000000012</v>
      </c>
      <c r="AB125">
        <v>114.696</v>
      </c>
      <c r="AC125">
        <v>142.21800000000002</v>
      </c>
      <c r="AD125" s="8">
        <f t="shared" si="18"/>
        <v>106.37915073455424</v>
      </c>
      <c r="AE125" s="8">
        <f t="shared" si="19"/>
        <v>165.71299455165737</v>
      </c>
      <c r="AF125" s="8">
        <f t="shared" si="20"/>
        <v>118.03776940782591</v>
      </c>
      <c r="AG125" s="8">
        <f t="shared" si="21"/>
        <v>64.226047335780265</v>
      </c>
      <c r="AH125" s="2">
        <f>100</f>
        <v>100</v>
      </c>
      <c r="AK125" s="10">
        <v>44959</v>
      </c>
      <c r="AL125">
        <v>69.829499999999996</v>
      </c>
      <c r="AM125">
        <v>81.766500000000008</v>
      </c>
      <c r="AN125">
        <v>72.489499999999992</v>
      </c>
      <c r="AO125">
        <v>55.278999999999996</v>
      </c>
      <c r="AP125">
        <v>146.79649999999998</v>
      </c>
      <c r="AQ125">
        <v>117.7945</v>
      </c>
      <c r="AR125">
        <v>143.72</v>
      </c>
      <c r="AS125">
        <v>178.7595</v>
      </c>
      <c r="AT125">
        <f t="shared" si="22"/>
        <v>121.30072924081978</v>
      </c>
      <c r="AU125">
        <f t="shared" si="23"/>
        <v>177.00705465874893</v>
      </c>
      <c r="AV125">
        <f t="shared" si="24"/>
        <v>128.61691135541327</v>
      </c>
      <c r="AW125">
        <f t="shared" si="25"/>
        <v>78.855361533233179</v>
      </c>
      <c r="AX125" s="2">
        <f>(95+100)/2</f>
        <v>97.5</v>
      </c>
    </row>
    <row r="126" spans="1:52" ht="14.25" customHeight="1" x14ac:dyDescent="0.2">
      <c r="A126" s="3" t="s">
        <v>6</v>
      </c>
      <c r="B126" s="4" t="s">
        <v>53</v>
      </c>
      <c r="C126" s="6">
        <v>5</v>
      </c>
      <c r="D126" s="5" t="s">
        <v>4</v>
      </c>
      <c r="E126" s="9">
        <v>44868</v>
      </c>
      <c r="F126">
        <v>57.084999999999994</v>
      </c>
      <c r="G126">
        <v>57.8705</v>
      </c>
      <c r="H126">
        <v>58.159500000000001</v>
      </c>
      <c r="I126">
        <v>55.209500000000006</v>
      </c>
      <c r="J126">
        <v>162.42599999999999</v>
      </c>
      <c r="K126">
        <v>131.983</v>
      </c>
      <c r="L126">
        <v>158.68599999999998</v>
      </c>
      <c r="M126">
        <v>196.67449999999999</v>
      </c>
      <c r="N126" s="8">
        <f t="shared" si="14"/>
        <v>89.620350190240472</v>
      </c>
      <c r="O126" s="8">
        <f t="shared" si="15"/>
        <v>111.8096838229166</v>
      </c>
      <c r="P126" s="8">
        <f t="shared" si="16"/>
        <v>93.459237109763947</v>
      </c>
      <c r="Q126" s="8">
        <f t="shared" si="17"/>
        <v>71.582347991224083</v>
      </c>
      <c r="R126" s="2">
        <f>100</f>
        <v>100</v>
      </c>
      <c r="U126" s="9">
        <v>44902</v>
      </c>
      <c r="V126">
        <v>63.286999999999999</v>
      </c>
      <c r="W126">
        <v>64.506499999999988</v>
      </c>
      <c r="X126">
        <v>69.022499999999994</v>
      </c>
      <c r="Y126">
        <v>56.3245</v>
      </c>
      <c r="Z126">
        <v>113.91800000000001</v>
      </c>
      <c r="AA126">
        <v>82.712500000000006</v>
      </c>
      <c r="AB126">
        <v>115.1135</v>
      </c>
      <c r="AC126">
        <v>144.00650000000002</v>
      </c>
      <c r="AD126" s="8">
        <f t="shared" si="18"/>
        <v>141.66492564827331</v>
      </c>
      <c r="AE126" s="8">
        <f t="shared" si="19"/>
        <v>198.87148254495992</v>
      </c>
      <c r="AF126" s="8">
        <f t="shared" si="20"/>
        <v>152.89898665230402</v>
      </c>
      <c r="AG126" s="8">
        <f t="shared" si="21"/>
        <v>99.736800074996609</v>
      </c>
      <c r="AH126" s="2">
        <f>(95+100)/2</f>
        <v>97.5</v>
      </c>
      <c r="AK126" s="10">
        <v>44959</v>
      </c>
      <c r="AT126" t="e">
        <f t="shared" si="22"/>
        <v>#DIV/0!</v>
      </c>
      <c r="AU126" t="e">
        <f t="shared" si="23"/>
        <v>#DIV/0!</v>
      </c>
      <c r="AV126" t="e">
        <f t="shared" si="24"/>
        <v>#DIV/0!</v>
      </c>
      <c r="AW126" t="e">
        <f t="shared" si="25"/>
        <v>#DIV/0!</v>
      </c>
      <c r="AX126" s="2">
        <v>0</v>
      </c>
      <c r="AY126" s="3" t="s">
        <v>78</v>
      </c>
    </row>
    <row r="127" spans="1:52" ht="14.25" customHeight="1" x14ac:dyDescent="0.2">
      <c r="A127" s="3" t="s">
        <v>6</v>
      </c>
      <c r="B127" s="4" t="s">
        <v>53</v>
      </c>
      <c r="C127" s="6">
        <v>6</v>
      </c>
      <c r="D127" s="5" t="s">
        <v>4</v>
      </c>
      <c r="E127" s="9">
        <v>44868</v>
      </c>
      <c r="F127">
        <v>72.188500000000005</v>
      </c>
      <c r="G127">
        <v>67.864499999999992</v>
      </c>
      <c r="H127">
        <v>72.878</v>
      </c>
      <c r="I127">
        <v>75.839500000000001</v>
      </c>
      <c r="J127">
        <v>167.15</v>
      </c>
      <c r="K127">
        <v>137.95600000000002</v>
      </c>
      <c r="L127">
        <v>163.8365</v>
      </c>
      <c r="M127">
        <v>199.5455</v>
      </c>
      <c r="N127" s="8">
        <f t="shared" si="14"/>
        <v>110.12903081064911</v>
      </c>
      <c r="O127" s="8">
        <f t="shared" si="15"/>
        <v>125.44178941111656</v>
      </c>
      <c r="P127" s="8">
        <f t="shared" si="16"/>
        <v>113.42948610352394</v>
      </c>
      <c r="Q127" s="8">
        <f t="shared" si="17"/>
        <v>96.915603208290847</v>
      </c>
      <c r="R127" s="2">
        <f>100</f>
        <v>100</v>
      </c>
      <c r="T127" s="3" t="s">
        <v>10</v>
      </c>
      <c r="U127" s="9">
        <v>44902</v>
      </c>
      <c r="V127">
        <v>50.479500000000002</v>
      </c>
      <c r="W127">
        <v>50.888500000000001</v>
      </c>
      <c r="X127">
        <v>56.024500000000003</v>
      </c>
      <c r="Y127">
        <v>44.569500000000005</v>
      </c>
      <c r="Z127">
        <v>127.50550000000001</v>
      </c>
      <c r="AA127">
        <v>91.599500000000006</v>
      </c>
      <c r="AB127">
        <v>131.96700000000001</v>
      </c>
      <c r="AC127">
        <v>158.9365</v>
      </c>
      <c r="AD127" s="8">
        <f t="shared" si="18"/>
        <v>100.95464509374105</v>
      </c>
      <c r="AE127" s="8">
        <f t="shared" si="19"/>
        <v>141.66635734911216</v>
      </c>
      <c r="AF127" s="8">
        <f t="shared" si="20"/>
        <v>108.25621178021778</v>
      </c>
      <c r="AG127" s="8">
        <f t="shared" si="21"/>
        <v>71.507944996901287</v>
      </c>
      <c r="AH127" s="2">
        <f>(85+95)/2</f>
        <v>90</v>
      </c>
      <c r="AK127" s="10">
        <v>44959</v>
      </c>
      <c r="AT127" t="e">
        <f t="shared" si="22"/>
        <v>#DIV/0!</v>
      </c>
      <c r="AU127" t="e">
        <f t="shared" si="23"/>
        <v>#DIV/0!</v>
      </c>
      <c r="AV127" t="e">
        <f t="shared" si="24"/>
        <v>#DIV/0!</v>
      </c>
      <c r="AW127" t="e">
        <f t="shared" si="25"/>
        <v>#DIV/0!</v>
      </c>
      <c r="AX127" s="2">
        <v>0</v>
      </c>
      <c r="AY127" s="3" t="s">
        <v>78</v>
      </c>
    </row>
    <row r="128" spans="1:52" ht="14.25" customHeight="1" x14ac:dyDescent="0.2">
      <c r="A128" s="3" t="s">
        <v>6</v>
      </c>
      <c r="B128" s="4" t="s">
        <v>53</v>
      </c>
      <c r="C128" s="6">
        <v>7</v>
      </c>
      <c r="D128" s="5" t="s">
        <v>4</v>
      </c>
      <c r="E128" s="9">
        <v>44868</v>
      </c>
      <c r="F128">
        <v>75.728499999999997</v>
      </c>
      <c r="G128">
        <v>84.376000000000005</v>
      </c>
      <c r="H128">
        <v>77.469499999999996</v>
      </c>
      <c r="I128">
        <v>65.359499999999997</v>
      </c>
      <c r="J128">
        <v>178.59199999999998</v>
      </c>
      <c r="K128">
        <v>151.66</v>
      </c>
      <c r="L128">
        <v>175.56950000000001</v>
      </c>
      <c r="M128">
        <v>208.464</v>
      </c>
      <c r="N128" s="8">
        <f t="shared" si="14"/>
        <v>108.12784167263932</v>
      </c>
      <c r="O128" s="8">
        <f t="shared" si="15"/>
        <v>141.86918106290386</v>
      </c>
      <c r="P128" s="8">
        <f t="shared" si="16"/>
        <v>112.5179629719285</v>
      </c>
      <c r="Q128" s="8">
        <f t="shared" si="17"/>
        <v>79.949883433110756</v>
      </c>
      <c r="R128" s="2">
        <f>100</f>
        <v>100</v>
      </c>
      <c r="U128" s="9">
        <v>44902</v>
      </c>
      <c r="V128">
        <v>44.046999999999997</v>
      </c>
      <c r="W128">
        <v>50.611999999999995</v>
      </c>
      <c r="X128">
        <v>51.930999999999997</v>
      </c>
      <c r="Y128">
        <v>29.598500000000001</v>
      </c>
      <c r="Z128">
        <v>109.2915</v>
      </c>
      <c r="AA128">
        <v>74.3</v>
      </c>
      <c r="AB128">
        <v>113.08</v>
      </c>
      <c r="AC128">
        <v>140.51</v>
      </c>
      <c r="AD128" s="8">
        <f t="shared" si="18"/>
        <v>102.77089252137631</v>
      </c>
      <c r="AE128" s="8">
        <f t="shared" si="19"/>
        <v>173.70201884253026</v>
      </c>
      <c r="AF128" s="8">
        <f t="shared" si="20"/>
        <v>117.10651750972762</v>
      </c>
      <c r="AG128" s="8">
        <f t="shared" si="21"/>
        <v>53.715874314995375</v>
      </c>
      <c r="AH128" s="2">
        <f>(95+100)/2</f>
        <v>97.5</v>
      </c>
      <c r="AK128" s="10">
        <v>44959</v>
      </c>
      <c r="AL128">
        <v>102.64750000000001</v>
      </c>
      <c r="AM128">
        <v>114.259</v>
      </c>
      <c r="AN128">
        <v>103.05799999999999</v>
      </c>
      <c r="AO128">
        <v>90.639499999999998</v>
      </c>
      <c r="AP128">
        <v>201.517</v>
      </c>
      <c r="AQ128">
        <v>177.3415</v>
      </c>
      <c r="AR128">
        <v>199.59399999999999</v>
      </c>
      <c r="AS128">
        <v>227.41050000000001</v>
      </c>
      <c r="AT128">
        <f t="shared" si="22"/>
        <v>129.89034423894759</v>
      </c>
      <c r="AU128">
        <f t="shared" si="23"/>
        <v>164.2934394938579</v>
      </c>
      <c r="AV128">
        <f t="shared" si="24"/>
        <v>131.66623245187731</v>
      </c>
      <c r="AW128">
        <f t="shared" si="25"/>
        <v>101.63590731298686</v>
      </c>
      <c r="AX128" s="2">
        <f>(95+90)/2</f>
        <v>92.5</v>
      </c>
    </row>
    <row r="129" spans="1:51" ht="14.25" customHeight="1" x14ac:dyDescent="0.2">
      <c r="A129" s="3" t="s">
        <v>6</v>
      </c>
      <c r="B129" s="4" t="s">
        <v>53</v>
      </c>
      <c r="C129" s="6">
        <v>8</v>
      </c>
      <c r="D129" s="5" t="s">
        <v>4</v>
      </c>
      <c r="E129" s="9">
        <v>44868</v>
      </c>
      <c r="F129">
        <v>47.705500000000001</v>
      </c>
      <c r="G129">
        <v>47.1295</v>
      </c>
      <c r="H129">
        <v>48.978499999999997</v>
      </c>
      <c r="I129">
        <v>47.0075</v>
      </c>
      <c r="J129">
        <v>122.92400000000001</v>
      </c>
      <c r="K129">
        <v>89.567000000000007</v>
      </c>
      <c r="L129">
        <v>119.36750000000001</v>
      </c>
      <c r="M129">
        <v>159.86950000000002</v>
      </c>
      <c r="N129" s="8">
        <f t="shared" si="14"/>
        <v>98.96279408414955</v>
      </c>
      <c r="O129" s="8">
        <f t="shared" si="15"/>
        <v>134.17913405606976</v>
      </c>
      <c r="P129" s="8">
        <f t="shared" si="16"/>
        <v>104.63080402957252</v>
      </c>
      <c r="Q129" s="8">
        <f t="shared" si="17"/>
        <v>74.979358164002505</v>
      </c>
      <c r="R129" s="2">
        <f>100</f>
        <v>100</v>
      </c>
      <c r="U129" s="9">
        <v>44902</v>
      </c>
      <c r="V129">
        <v>57.859000000000002</v>
      </c>
      <c r="W129">
        <v>59.063499999999998</v>
      </c>
      <c r="X129">
        <v>67.17949999999999</v>
      </c>
      <c r="Y129">
        <v>47.328999999999994</v>
      </c>
      <c r="Z129">
        <v>114.5305</v>
      </c>
      <c r="AA129">
        <v>74.721000000000004</v>
      </c>
      <c r="AB129">
        <v>119.99199999999999</v>
      </c>
      <c r="AC129">
        <v>148.87049999999999</v>
      </c>
      <c r="AD129" s="8">
        <f t="shared" si="18"/>
        <v>128.82197318618185</v>
      </c>
      <c r="AE129" s="8">
        <f t="shared" si="19"/>
        <v>201.56572449512183</v>
      </c>
      <c r="AF129" s="8">
        <f t="shared" si="20"/>
        <v>142.76595523034868</v>
      </c>
      <c r="AG129" s="8">
        <f t="shared" si="21"/>
        <v>81.069755257085845</v>
      </c>
      <c r="AH129" s="2">
        <f>100</f>
        <v>100</v>
      </c>
      <c r="AK129" s="10">
        <v>44959</v>
      </c>
      <c r="AT129" t="e">
        <f t="shared" si="22"/>
        <v>#DIV/0!</v>
      </c>
      <c r="AU129" t="e">
        <f t="shared" si="23"/>
        <v>#DIV/0!</v>
      </c>
      <c r="AV129" t="e">
        <f t="shared" si="24"/>
        <v>#DIV/0!</v>
      </c>
      <c r="AW129" t="e">
        <f t="shared" si="25"/>
        <v>#DIV/0!</v>
      </c>
      <c r="AX129" s="2">
        <v>0</v>
      </c>
      <c r="AY129" s="3" t="s">
        <v>78</v>
      </c>
    </row>
    <row r="130" spans="1:51" ht="14.25" customHeight="1" x14ac:dyDescent="0.2">
      <c r="A130" s="3" t="s">
        <v>6</v>
      </c>
      <c r="B130" s="4" t="s">
        <v>54</v>
      </c>
      <c r="C130" s="6">
        <v>1</v>
      </c>
      <c r="D130" s="5" t="s">
        <v>4</v>
      </c>
      <c r="E130" s="9">
        <v>44868</v>
      </c>
      <c r="F130">
        <v>37.920499999999997</v>
      </c>
      <c r="G130">
        <v>34.335000000000001</v>
      </c>
      <c r="H130">
        <v>37.427500000000002</v>
      </c>
      <c r="I130">
        <v>42.035000000000004</v>
      </c>
      <c r="J130">
        <v>128.29399999999998</v>
      </c>
      <c r="K130">
        <v>100.33699999999999</v>
      </c>
      <c r="L130">
        <v>124.2705</v>
      </c>
      <c r="M130">
        <v>160.11099999999999</v>
      </c>
      <c r="N130" s="8">
        <f t="shared" si="14"/>
        <v>75.371626888241082</v>
      </c>
      <c r="O130" s="8">
        <f t="shared" si="15"/>
        <v>87.26018318267441</v>
      </c>
      <c r="P130" s="8">
        <f t="shared" si="16"/>
        <v>76.800306589254888</v>
      </c>
      <c r="Q130" s="8">
        <f t="shared" si="17"/>
        <v>66.946836881913185</v>
      </c>
      <c r="R130" s="2">
        <f>100</f>
        <v>100</v>
      </c>
      <c r="U130" s="9">
        <v>44908</v>
      </c>
      <c r="V130">
        <v>49.8095</v>
      </c>
      <c r="W130">
        <v>57.252499999999998</v>
      </c>
      <c r="X130">
        <v>45.542500000000004</v>
      </c>
      <c r="Y130">
        <v>46.633499999999998</v>
      </c>
      <c r="Z130">
        <v>151.571</v>
      </c>
      <c r="AA130">
        <v>121.7895</v>
      </c>
      <c r="AB130">
        <v>135.59700000000001</v>
      </c>
      <c r="AC130">
        <v>197.39400000000001</v>
      </c>
      <c r="AD130" s="8">
        <f t="shared" si="18"/>
        <v>83.798500372762604</v>
      </c>
      <c r="AE130" s="8">
        <f t="shared" si="19"/>
        <v>119.87394233493033</v>
      </c>
      <c r="AF130" s="8">
        <f t="shared" si="20"/>
        <v>85.64597668090002</v>
      </c>
      <c r="AG130" s="8">
        <f t="shared" si="21"/>
        <v>60.242674549378393</v>
      </c>
      <c r="AH130" s="2">
        <f>(100+95)/2</f>
        <v>97.5</v>
      </c>
      <c r="AK130" s="10">
        <v>44959</v>
      </c>
      <c r="AL130">
        <v>59.268500000000003</v>
      </c>
      <c r="AM130">
        <v>68.462000000000003</v>
      </c>
      <c r="AN130">
        <v>56.633499999999998</v>
      </c>
      <c r="AO130">
        <v>52.673999999999999</v>
      </c>
      <c r="AP130">
        <v>192.90100000000001</v>
      </c>
      <c r="AQ130">
        <v>172.32850000000002</v>
      </c>
      <c r="AR130">
        <v>188.3835</v>
      </c>
      <c r="AS130">
        <v>218.072</v>
      </c>
      <c r="AT130">
        <f t="shared" si="22"/>
        <v>78.348310791545913</v>
      </c>
      <c r="AU130">
        <f t="shared" si="23"/>
        <v>101.30541378820101</v>
      </c>
      <c r="AV130">
        <f t="shared" si="24"/>
        <v>76.660336494438212</v>
      </c>
      <c r="AW130">
        <f t="shared" si="25"/>
        <v>61.593739682306762</v>
      </c>
      <c r="AX130" s="2">
        <f>(85+15)/2</f>
        <v>50</v>
      </c>
    </row>
    <row r="131" spans="1:51" ht="14.25" customHeight="1" x14ac:dyDescent="0.2">
      <c r="A131" s="3" t="s">
        <v>6</v>
      </c>
      <c r="B131" s="4" t="s">
        <v>54</v>
      </c>
      <c r="C131" s="6">
        <v>2</v>
      </c>
      <c r="D131" s="5" t="s">
        <v>4</v>
      </c>
      <c r="E131" s="9">
        <v>44868</v>
      </c>
      <c r="F131">
        <v>51.003499999999995</v>
      </c>
      <c r="G131">
        <v>51.611499999999999</v>
      </c>
      <c r="H131">
        <v>50.666499999999999</v>
      </c>
      <c r="I131">
        <v>50.722499999999997</v>
      </c>
      <c r="J131">
        <v>136.60300000000001</v>
      </c>
      <c r="K131">
        <v>108.58799999999999</v>
      </c>
      <c r="L131">
        <v>133.11200000000002</v>
      </c>
      <c r="M131">
        <v>167.95299999999997</v>
      </c>
      <c r="N131" s="8">
        <f t="shared" ref="N131:N194" si="27">(F131/J131)*255</f>
        <v>95.209420730145013</v>
      </c>
      <c r="O131" s="8">
        <f t="shared" ref="O131:O194" si="28">(G131/K131)*255</f>
        <v>121.20061609017573</v>
      </c>
      <c r="P131" s="8">
        <f t="shared" ref="P131:P194" si="29">(H131/L131)*255</f>
        <v>97.060802181621483</v>
      </c>
      <c r="Q131" s="8">
        <f t="shared" ref="Q131:Q194" si="30">(I131/M131)*255</f>
        <v>77.011053687638807</v>
      </c>
      <c r="R131" s="2">
        <f>100</f>
        <v>100</v>
      </c>
      <c r="U131" s="9">
        <v>44908</v>
      </c>
      <c r="V131">
        <v>66.17</v>
      </c>
      <c r="W131">
        <v>76.069500000000005</v>
      </c>
      <c r="X131">
        <v>62.450499999999998</v>
      </c>
      <c r="Y131">
        <v>59.970500000000001</v>
      </c>
      <c r="Z131">
        <v>137.51</v>
      </c>
      <c r="AA131">
        <v>114.21100000000001</v>
      </c>
      <c r="AB131">
        <v>120.741</v>
      </c>
      <c r="AC131">
        <v>177.679</v>
      </c>
      <c r="AD131" s="8">
        <f t="shared" ref="AD131:AD194" si="31">(V131/Z131)*255</f>
        <v>122.70634862919061</v>
      </c>
      <c r="AE131" s="8">
        <f t="shared" ref="AE131:AE194" si="32">(W131/AA131)*255</f>
        <v>169.84110549771913</v>
      </c>
      <c r="AF131" s="8">
        <f t="shared" ref="AF131:AF194" si="33">(X131/AB131)*255</f>
        <v>131.8928740030313</v>
      </c>
      <c r="AG131" s="8">
        <f t="shared" ref="AG131:AG194" si="34">(Y131/AC131)*255</f>
        <v>86.068007474152836</v>
      </c>
      <c r="AH131" s="2">
        <f>(95+100)/2</f>
        <v>97.5</v>
      </c>
      <c r="AK131" s="10">
        <v>44959</v>
      </c>
      <c r="AT131" t="e">
        <f t="shared" ref="AT131:AT194" si="35">(AL131/AP131)*255</f>
        <v>#DIV/0!</v>
      </c>
      <c r="AU131" t="e">
        <f t="shared" ref="AU131:AU194" si="36">(AM131/AQ131)*255</f>
        <v>#DIV/0!</v>
      </c>
      <c r="AV131" t="e">
        <f t="shared" ref="AV131:AV194" si="37">(AN131/AR131)*255</f>
        <v>#DIV/0!</v>
      </c>
      <c r="AW131" t="e">
        <f t="shared" ref="AW131:AW194" si="38">(AO131/AS131)*255</f>
        <v>#DIV/0!</v>
      </c>
      <c r="AX131" s="2">
        <v>0</v>
      </c>
      <c r="AY131" s="3" t="s">
        <v>78</v>
      </c>
    </row>
    <row r="132" spans="1:51" ht="14.25" customHeight="1" x14ac:dyDescent="0.2">
      <c r="A132" s="3" t="s">
        <v>6</v>
      </c>
      <c r="B132" s="4" t="s">
        <v>54</v>
      </c>
      <c r="C132" s="6">
        <v>3</v>
      </c>
      <c r="D132" s="5" t="s">
        <v>4</v>
      </c>
      <c r="E132" s="9">
        <v>44868</v>
      </c>
      <c r="F132">
        <v>53.890500000000003</v>
      </c>
      <c r="G132">
        <v>54.254000000000005</v>
      </c>
      <c r="H132">
        <v>54.914999999999999</v>
      </c>
      <c r="I132">
        <v>52.807000000000002</v>
      </c>
      <c r="J132">
        <v>144.27799999999999</v>
      </c>
      <c r="K132">
        <v>117.563</v>
      </c>
      <c r="L132">
        <v>140.72300000000001</v>
      </c>
      <c r="M132">
        <v>174.416</v>
      </c>
      <c r="N132" s="8">
        <f t="shared" si="27"/>
        <v>95.247213712416311</v>
      </c>
      <c r="O132" s="8">
        <f t="shared" si="28"/>
        <v>117.67962709355835</v>
      </c>
      <c r="P132" s="8">
        <f t="shared" si="29"/>
        <v>99.509852689325839</v>
      </c>
      <c r="Q132" s="8">
        <f t="shared" si="30"/>
        <v>77.204986927804796</v>
      </c>
      <c r="R132" s="2">
        <f>100</f>
        <v>100</v>
      </c>
      <c r="U132" s="9">
        <v>44908</v>
      </c>
      <c r="V132">
        <v>75.137500000000003</v>
      </c>
      <c r="W132">
        <v>78.225500000000011</v>
      </c>
      <c r="X132">
        <v>72.022500000000008</v>
      </c>
      <c r="Y132">
        <v>75.096499999999992</v>
      </c>
      <c r="Z132">
        <v>162.35399999999998</v>
      </c>
      <c r="AA132">
        <v>134.55199999999999</v>
      </c>
      <c r="AB132">
        <v>147.322</v>
      </c>
      <c r="AC132">
        <v>205.23</v>
      </c>
      <c r="AD132" s="8">
        <f t="shared" si="31"/>
        <v>118.01410806016483</v>
      </c>
      <c r="AE132" s="8">
        <f t="shared" si="32"/>
        <v>148.25125230394201</v>
      </c>
      <c r="AF132" s="8">
        <f t="shared" si="33"/>
        <v>124.66391645511194</v>
      </c>
      <c r="AG132" s="8">
        <f t="shared" si="34"/>
        <v>93.308032451396002</v>
      </c>
      <c r="AH132" s="2">
        <f>100</f>
        <v>100</v>
      </c>
      <c r="AK132" s="10">
        <v>44959</v>
      </c>
      <c r="AT132" t="e">
        <f t="shared" si="35"/>
        <v>#DIV/0!</v>
      </c>
      <c r="AU132" t="e">
        <f t="shared" si="36"/>
        <v>#DIV/0!</v>
      </c>
      <c r="AV132" t="e">
        <f t="shared" si="37"/>
        <v>#DIV/0!</v>
      </c>
      <c r="AW132" t="e">
        <f t="shared" si="38"/>
        <v>#DIV/0!</v>
      </c>
      <c r="AX132" s="2">
        <v>0</v>
      </c>
      <c r="AY132" s="3" t="s">
        <v>78</v>
      </c>
    </row>
    <row r="133" spans="1:51" ht="14.25" customHeight="1" x14ac:dyDescent="0.2">
      <c r="A133" s="3" t="s">
        <v>6</v>
      </c>
      <c r="B133" s="4" t="s">
        <v>54</v>
      </c>
      <c r="C133" s="6">
        <v>4</v>
      </c>
      <c r="D133" s="5" t="s">
        <v>4</v>
      </c>
      <c r="E133" s="9">
        <v>44868</v>
      </c>
      <c r="F133">
        <v>39.327500000000001</v>
      </c>
      <c r="G133">
        <v>39.448999999999998</v>
      </c>
      <c r="H133">
        <v>39.658000000000001</v>
      </c>
      <c r="I133">
        <v>38.887</v>
      </c>
      <c r="J133">
        <v>120.506</v>
      </c>
      <c r="K133">
        <v>93.014499999999998</v>
      </c>
      <c r="L133">
        <v>116.816</v>
      </c>
      <c r="M133">
        <v>151.5575</v>
      </c>
      <c r="N133" s="8">
        <f t="shared" si="27"/>
        <v>83.220026388727533</v>
      </c>
      <c r="O133" s="8">
        <f t="shared" si="28"/>
        <v>108.14975084529831</v>
      </c>
      <c r="P133" s="8">
        <f t="shared" si="29"/>
        <v>86.570247226407346</v>
      </c>
      <c r="Q133" s="8">
        <f t="shared" si="30"/>
        <v>65.428533724823907</v>
      </c>
      <c r="R133" s="2">
        <f>100</f>
        <v>100</v>
      </c>
      <c r="U133" s="9">
        <v>44908</v>
      </c>
      <c r="V133">
        <v>64.828000000000003</v>
      </c>
      <c r="W133">
        <v>75.016500000000008</v>
      </c>
      <c r="X133">
        <v>61.581000000000003</v>
      </c>
      <c r="Y133">
        <v>57.856499999999997</v>
      </c>
      <c r="Z133">
        <v>154.024</v>
      </c>
      <c r="AA133">
        <v>127.2375</v>
      </c>
      <c r="AB133">
        <v>138.37700000000001</v>
      </c>
      <c r="AC133">
        <v>196.54300000000001</v>
      </c>
      <c r="AD133" s="8">
        <f t="shared" si="31"/>
        <v>107.32833844076248</v>
      </c>
      <c r="AE133" s="8">
        <f t="shared" si="32"/>
        <v>150.34252873563219</v>
      </c>
      <c r="AF133" s="8">
        <f t="shared" si="33"/>
        <v>113.48096143145175</v>
      </c>
      <c r="AG133" s="8">
        <f t="shared" si="34"/>
        <v>75.064527864131506</v>
      </c>
      <c r="AH133" s="2">
        <f>100</f>
        <v>100</v>
      </c>
      <c r="AK133" s="10">
        <v>44959</v>
      </c>
      <c r="AL133">
        <v>56.461500000000001</v>
      </c>
      <c r="AM133">
        <v>68.924000000000007</v>
      </c>
      <c r="AN133">
        <v>58.295499999999997</v>
      </c>
      <c r="AO133">
        <v>42.167999999999999</v>
      </c>
      <c r="AP133">
        <v>132.7645</v>
      </c>
      <c r="AQ133">
        <v>104.8785</v>
      </c>
      <c r="AR133">
        <v>127.316</v>
      </c>
      <c r="AS133">
        <v>165.929</v>
      </c>
      <c r="AT133">
        <f t="shared" si="35"/>
        <v>108.44527339763266</v>
      </c>
      <c r="AU133">
        <f t="shared" si="36"/>
        <v>167.58077203621335</v>
      </c>
      <c r="AV133">
        <f t="shared" si="37"/>
        <v>116.75949998429104</v>
      </c>
      <c r="AW133">
        <f t="shared" si="38"/>
        <v>64.803861892737245</v>
      </c>
      <c r="AX133" s="2">
        <f>(95+100)/2</f>
        <v>97.5</v>
      </c>
    </row>
    <row r="134" spans="1:51" ht="14.25" customHeight="1" x14ac:dyDescent="0.2">
      <c r="A134" s="3" t="s">
        <v>6</v>
      </c>
      <c r="B134" s="4" t="s">
        <v>54</v>
      </c>
      <c r="C134" s="6">
        <v>5</v>
      </c>
      <c r="D134" s="5" t="s">
        <v>4</v>
      </c>
      <c r="E134" s="9">
        <v>44868</v>
      </c>
      <c r="F134">
        <v>51.188999999999993</v>
      </c>
      <c r="G134">
        <v>51.544000000000004</v>
      </c>
      <c r="H134">
        <v>52.370499999999993</v>
      </c>
      <c r="I134">
        <v>49.666499999999999</v>
      </c>
      <c r="J134">
        <v>156.5</v>
      </c>
      <c r="K134">
        <v>127.878</v>
      </c>
      <c r="L134">
        <v>153.571</v>
      </c>
      <c r="M134">
        <v>187.92849999999999</v>
      </c>
      <c r="N134" s="8">
        <f t="shared" si="27"/>
        <v>83.406996805111817</v>
      </c>
      <c r="O134" s="8">
        <f t="shared" si="28"/>
        <v>102.78327781166425</v>
      </c>
      <c r="P134" s="8">
        <f t="shared" si="29"/>
        <v>86.959631050133154</v>
      </c>
      <c r="Q134" s="8">
        <f t="shared" si="30"/>
        <v>67.392425842807242</v>
      </c>
      <c r="R134" s="2">
        <f>100</f>
        <v>100</v>
      </c>
      <c r="U134" s="9">
        <v>44908</v>
      </c>
      <c r="V134">
        <v>39.317999999999998</v>
      </c>
      <c r="W134">
        <v>50.9</v>
      </c>
      <c r="X134">
        <v>37.570999999999998</v>
      </c>
      <c r="Y134">
        <v>29.450500000000002</v>
      </c>
      <c r="Z134">
        <v>130.89699999999999</v>
      </c>
      <c r="AA134">
        <v>106.35300000000001</v>
      </c>
      <c r="AB134">
        <v>115.572</v>
      </c>
      <c r="AC134">
        <v>170.72649999999999</v>
      </c>
      <c r="AD134" s="8">
        <f t="shared" si="31"/>
        <v>76.595261923497105</v>
      </c>
      <c r="AE134" s="8">
        <f t="shared" si="32"/>
        <v>122.04169134862202</v>
      </c>
      <c r="AF134" s="8">
        <f t="shared" si="33"/>
        <v>82.897284809469411</v>
      </c>
      <c r="AG134" s="8">
        <f t="shared" si="34"/>
        <v>43.987766984035879</v>
      </c>
      <c r="AH134" s="2">
        <f>100</f>
        <v>100</v>
      </c>
      <c r="AK134" s="10">
        <v>44959</v>
      </c>
      <c r="AT134" t="e">
        <f t="shared" si="35"/>
        <v>#DIV/0!</v>
      </c>
      <c r="AU134" t="e">
        <f t="shared" si="36"/>
        <v>#DIV/0!</v>
      </c>
      <c r="AV134" t="e">
        <f t="shared" si="37"/>
        <v>#DIV/0!</v>
      </c>
      <c r="AW134" t="e">
        <f t="shared" si="38"/>
        <v>#DIV/0!</v>
      </c>
      <c r="AX134" s="2">
        <v>0</v>
      </c>
      <c r="AY134" s="3" t="s">
        <v>78</v>
      </c>
    </row>
    <row r="135" spans="1:51" ht="14.25" customHeight="1" x14ac:dyDescent="0.2">
      <c r="A135" s="3" t="s">
        <v>6</v>
      </c>
      <c r="B135" s="4" t="s">
        <v>54</v>
      </c>
      <c r="C135" s="6">
        <v>6</v>
      </c>
      <c r="D135" s="5" t="s">
        <v>4</v>
      </c>
      <c r="E135" s="9">
        <v>44868</v>
      </c>
      <c r="F135">
        <v>71.155499999999989</v>
      </c>
      <c r="G135">
        <v>68.954499999999996</v>
      </c>
      <c r="H135">
        <v>71.609000000000009</v>
      </c>
      <c r="I135">
        <v>72.898499999999999</v>
      </c>
      <c r="J135">
        <v>188.13650000000001</v>
      </c>
      <c r="K135">
        <v>163.93</v>
      </c>
      <c r="L135">
        <v>185.14550000000003</v>
      </c>
      <c r="M135">
        <v>215.24099999999999</v>
      </c>
      <c r="N135" s="8">
        <f t="shared" si="27"/>
        <v>96.444084481214418</v>
      </c>
      <c r="O135" s="8">
        <f t="shared" si="28"/>
        <v>107.26162081376197</v>
      </c>
      <c r="P135" s="8">
        <f t="shared" si="29"/>
        <v>98.626728707962116</v>
      </c>
      <c r="Q135" s="8">
        <f t="shared" si="30"/>
        <v>86.36420338132605</v>
      </c>
      <c r="R135" s="2">
        <f>100</f>
        <v>100</v>
      </c>
      <c r="U135" s="9">
        <v>44908</v>
      </c>
      <c r="V135">
        <v>69.860500000000002</v>
      </c>
      <c r="W135">
        <v>79.239499999999992</v>
      </c>
      <c r="X135">
        <v>70.119499999999988</v>
      </c>
      <c r="Y135">
        <v>60.241999999999997</v>
      </c>
      <c r="Z135">
        <v>139.17099999999999</v>
      </c>
      <c r="AA135">
        <v>114.03399999999999</v>
      </c>
      <c r="AB135">
        <v>127.10599999999999</v>
      </c>
      <c r="AC135">
        <v>176.10750000000002</v>
      </c>
      <c r="AD135" s="8">
        <f t="shared" si="31"/>
        <v>128.0038765260004</v>
      </c>
      <c r="AE135" s="8">
        <f t="shared" si="32"/>
        <v>177.19340284476559</v>
      </c>
      <c r="AF135" s="8">
        <f t="shared" si="33"/>
        <v>140.67370934495614</v>
      </c>
      <c r="AG135" s="8">
        <f t="shared" si="34"/>
        <v>87.229164004940159</v>
      </c>
      <c r="AH135" s="2">
        <f>100</f>
        <v>100</v>
      </c>
      <c r="AK135" s="10">
        <v>44959</v>
      </c>
      <c r="AT135" t="e">
        <f t="shared" si="35"/>
        <v>#DIV/0!</v>
      </c>
      <c r="AU135" t="e">
        <f t="shared" si="36"/>
        <v>#DIV/0!</v>
      </c>
      <c r="AV135" t="e">
        <f t="shared" si="37"/>
        <v>#DIV/0!</v>
      </c>
      <c r="AW135" t="e">
        <f t="shared" si="38"/>
        <v>#DIV/0!</v>
      </c>
      <c r="AX135" s="2">
        <v>0</v>
      </c>
      <c r="AY135" s="3" t="s">
        <v>78</v>
      </c>
    </row>
    <row r="136" spans="1:51" ht="14.25" customHeight="1" x14ac:dyDescent="0.2">
      <c r="A136" s="3" t="s">
        <v>6</v>
      </c>
      <c r="B136" s="4" t="s">
        <v>54</v>
      </c>
      <c r="C136" s="6">
        <v>7</v>
      </c>
      <c r="D136" s="5" t="s">
        <v>4</v>
      </c>
      <c r="E136" s="9">
        <v>44868</v>
      </c>
      <c r="F136">
        <v>55.209000000000003</v>
      </c>
      <c r="G136">
        <v>53.442500000000003</v>
      </c>
      <c r="H136">
        <v>57.601500000000001</v>
      </c>
      <c r="I136">
        <v>54.561499999999995</v>
      </c>
      <c r="J136">
        <v>114.82</v>
      </c>
      <c r="K136">
        <v>85.68</v>
      </c>
      <c r="L136">
        <v>111.946</v>
      </c>
      <c r="M136">
        <v>146.77350000000001</v>
      </c>
      <c r="N136" s="8">
        <f t="shared" si="27"/>
        <v>122.61187075422401</v>
      </c>
      <c r="O136" s="8">
        <f t="shared" si="28"/>
        <v>159.05505952380952</v>
      </c>
      <c r="P136" s="8">
        <f t="shared" si="29"/>
        <v>131.20953406106517</v>
      </c>
      <c r="Q136" s="8">
        <f t="shared" si="30"/>
        <v>94.793559464072175</v>
      </c>
      <c r="R136" s="2">
        <f>100</f>
        <v>100</v>
      </c>
      <c r="U136" s="9">
        <v>44908</v>
      </c>
      <c r="V136" s="3">
        <v>79.822499999999991</v>
      </c>
      <c r="W136">
        <v>92.116500000000002</v>
      </c>
      <c r="X136">
        <v>80.519000000000005</v>
      </c>
      <c r="Y136">
        <v>66.857499999999987</v>
      </c>
      <c r="Z136">
        <v>146.51249999999999</v>
      </c>
      <c r="AA136">
        <v>125.49250000000001</v>
      </c>
      <c r="AB136">
        <v>133.29849999999999</v>
      </c>
      <c r="AC136">
        <v>180.70050000000001</v>
      </c>
      <c r="AD136" s="8">
        <f t="shared" si="31"/>
        <v>138.9283337599181</v>
      </c>
      <c r="AE136" s="8">
        <f t="shared" si="32"/>
        <v>187.180170129689</v>
      </c>
      <c r="AF136" s="8">
        <f t="shared" si="33"/>
        <v>154.03282857646562</v>
      </c>
      <c r="AG136" s="8">
        <f t="shared" si="34"/>
        <v>94.347622170386884</v>
      </c>
      <c r="AH136" s="2">
        <f>(90+100)/2</f>
        <v>95</v>
      </c>
      <c r="AK136" s="10">
        <v>44959</v>
      </c>
      <c r="AL136">
        <v>55.021000000000001</v>
      </c>
      <c r="AM136">
        <v>68.86</v>
      </c>
      <c r="AN136">
        <v>55.386499999999998</v>
      </c>
      <c r="AO136">
        <v>40.787499999999994</v>
      </c>
      <c r="AP136">
        <v>139.19299999999998</v>
      </c>
      <c r="AQ136">
        <v>112.636</v>
      </c>
      <c r="AR136">
        <v>133.38049999999998</v>
      </c>
      <c r="AS136">
        <v>171.39850000000001</v>
      </c>
      <c r="AT136">
        <f t="shared" si="35"/>
        <v>100.79784902976445</v>
      </c>
      <c r="AU136">
        <f t="shared" si="36"/>
        <v>155.89420789090522</v>
      </c>
      <c r="AV136">
        <f t="shared" si="37"/>
        <v>105.88922293738591</v>
      </c>
      <c r="AW136">
        <f t="shared" si="38"/>
        <v>60.68205089309415</v>
      </c>
      <c r="AX136" s="2">
        <f>100</f>
        <v>100</v>
      </c>
    </row>
    <row r="137" spans="1:51" ht="14.25" customHeight="1" x14ac:dyDescent="0.2">
      <c r="A137" s="3" t="s">
        <v>6</v>
      </c>
      <c r="B137" s="4" t="s">
        <v>54</v>
      </c>
      <c r="C137" s="6">
        <v>8</v>
      </c>
      <c r="D137" s="5" t="s">
        <v>4</v>
      </c>
      <c r="E137" s="9">
        <v>44868</v>
      </c>
      <c r="F137">
        <v>66.075999999999993</v>
      </c>
      <c r="G137">
        <v>69.069500000000005</v>
      </c>
      <c r="H137">
        <v>67.38</v>
      </c>
      <c r="I137">
        <v>61.776000000000003</v>
      </c>
      <c r="J137">
        <v>135.37649999999999</v>
      </c>
      <c r="K137">
        <v>108.1</v>
      </c>
      <c r="L137">
        <v>132.32499999999999</v>
      </c>
      <c r="M137">
        <v>165.63200000000001</v>
      </c>
      <c r="N137" s="8">
        <f t="shared" si="27"/>
        <v>124.46310844201172</v>
      </c>
      <c r="O137" s="8">
        <f t="shared" si="28"/>
        <v>162.9299028677151</v>
      </c>
      <c r="P137" s="8">
        <f t="shared" si="29"/>
        <v>129.84621197808428</v>
      </c>
      <c r="Q137" s="8">
        <f t="shared" si="30"/>
        <v>95.107708655332303</v>
      </c>
      <c r="R137" s="2">
        <f>100</f>
        <v>100</v>
      </c>
      <c r="U137" s="9">
        <v>44908</v>
      </c>
      <c r="V137">
        <v>57.370999999999995</v>
      </c>
      <c r="W137">
        <v>70.753999999999991</v>
      </c>
      <c r="X137">
        <v>56.137</v>
      </c>
      <c r="Y137">
        <v>45.227499999999999</v>
      </c>
      <c r="Z137">
        <v>153.21950000000001</v>
      </c>
      <c r="AA137">
        <v>131.50700000000001</v>
      </c>
      <c r="AB137">
        <v>140.136</v>
      </c>
      <c r="AC137">
        <v>187.81200000000001</v>
      </c>
      <c r="AD137" s="8">
        <f t="shared" si="31"/>
        <v>95.481351916694663</v>
      </c>
      <c r="AE137" s="8">
        <f t="shared" si="32"/>
        <v>137.19627092093953</v>
      </c>
      <c r="AF137" s="8">
        <f t="shared" si="33"/>
        <v>102.15030399040933</v>
      </c>
      <c r="AG137" s="8">
        <f t="shared" si="34"/>
        <v>61.407218388601365</v>
      </c>
      <c r="AH137" s="2">
        <f>(95+100)/2</f>
        <v>97.5</v>
      </c>
      <c r="AK137" s="10">
        <v>44959</v>
      </c>
      <c r="AL137">
        <v>45.843999999999994</v>
      </c>
      <c r="AM137">
        <v>64.251000000000005</v>
      </c>
      <c r="AN137">
        <v>44.701500000000003</v>
      </c>
      <c r="AO137">
        <v>28.567999999999998</v>
      </c>
      <c r="AP137">
        <v>160.19450000000001</v>
      </c>
      <c r="AQ137">
        <v>136.976</v>
      </c>
      <c r="AR137">
        <v>154.845</v>
      </c>
      <c r="AS137">
        <v>188.672</v>
      </c>
      <c r="AT137">
        <f t="shared" si="35"/>
        <v>72.975164565574957</v>
      </c>
      <c r="AU137">
        <f t="shared" si="36"/>
        <v>119.61223133979676</v>
      </c>
      <c r="AV137">
        <f t="shared" si="37"/>
        <v>73.614792211566424</v>
      </c>
      <c r="AW137">
        <f t="shared" si="38"/>
        <v>38.611134667571228</v>
      </c>
      <c r="AX137" s="2">
        <f>(95+95)/2</f>
        <v>95</v>
      </c>
    </row>
    <row r="138" spans="1:51" ht="14.25" customHeight="1" x14ac:dyDescent="0.2">
      <c r="A138" s="3" t="s">
        <v>6</v>
      </c>
      <c r="B138" s="4" t="s">
        <v>55</v>
      </c>
      <c r="C138" s="6">
        <v>1</v>
      </c>
      <c r="D138" s="5" t="s">
        <v>4</v>
      </c>
      <c r="E138" s="9">
        <v>44868</v>
      </c>
      <c r="F138">
        <v>47.36</v>
      </c>
      <c r="G138">
        <v>43.513000000000005</v>
      </c>
      <c r="H138">
        <v>48.3</v>
      </c>
      <c r="I138">
        <v>50.277000000000001</v>
      </c>
      <c r="J138">
        <v>133.95050000000001</v>
      </c>
      <c r="K138">
        <v>104.482</v>
      </c>
      <c r="L138">
        <v>133.358</v>
      </c>
      <c r="M138">
        <v>164.11250000000001</v>
      </c>
      <c r="N138" s="8">
        <f t="shared" si="27"/>
        <v>90.158678019118994</v>
      </c>
      <c r="O138" s="8">
        <f t="shared" si="28"/>
        <v>106.1983403839896</v>
      </c>
      <c r="P138" s="8">
        <f t="shared" si="29"/>
        <v>92.356664017156817</v>
      </c>
      <c r="Q138" s="8">
        <f t="shared" si="30"/>
        <v>78.121014547947283</v>
      </c>
      <c r="R138" s="2">
        <f>100</f>
        <v>100</v>
      </c>
      <c r="U138" s="9">
        <v>44902</v>
      </c>
      <c r="V138" s="3">
        <v>51.301000000000002</v>
      </c>
      <c r="W138">
        <v>61.391999999999996</v>
      </c>
      <c r="X138">
        <v>55.200500000000005</v>
      </c>
      <c r="Y138">
        <v>37.331000000000003</v>
      </c>
      <c r="Z138">
        <v>129.5635</v>
      </c>
      <c r="AA138">
        <v>100.64150000000001</v>
      </c>
      <c r="AB138">
        <v>127.7655</v>
      </c>
      <c r="AC138">
        <v>160.21</v>
      </c>
      <c r="AD138" s="8">
        <f t="shared" si="31"/>
        <v>100.96790376919425</v>
      </c>
      <c r="AE138" s="8">
        <f t="shared" si="32"/>
        <v>155.55173561602319</v>
      </c>
      <c r="AF138" s="8">
        <f t="shared" si="33"/>
        <v>110.17158387827702</v>
      </c>
      <c r="AG138" s="8">
        <f t="shared" si="34"/>
        <v>59.41829473815617</v>
      </c>
      <c r="AH138" s="2">
        <f>(90+95)/2</f>
        <v>92.5</v>
      </c>
      <c r="AK138" s="10">
        <v>44959</v>
      </c>
      <c r="AL138">
        <v>75.542500000000004</v>
      </c>
      <c r="AM138">
        <v>86.475499999999997</v>
      </c>
      <c r="AN138">
        <v>76.508499999999998</v>
      </c>
      <c r="AO138">
        <v>63.673999999999999</v>
      </c>
      <c r="AP138">
        <v>177.04400000000001</v>
      </c>
      <c r="AQ138">
        <v>151.87950000000001</v>
      </c>
      <c r="AR138">
        <v>175.09800000000001</v>
      </c>
      <c r="AS138">
        <v>203.983</v>
      </c>
      <c r="AT138">
        <f t="shared" si="35"/>
        <v>108.80536759223695</v>
      </c>
      <c r="AU138">
        <f t="shared" si="36"/>
        <v>145.18913019861137</v>
      </c>
      <c r="AV138">
        <f t="shared" si="37"/>
        <v>111.42141829147106</v>
      </c>
      <c r="AW138">
        <f t="shared" si="38"/>
        <v>79.599133261105095</v>
      </c>
      <c r="AX138" s="2">
        <f>(95+100)/2</f>
        <v>97.5</v>
      </c>
    </row>
    <row r="139" spans="1:51" ht="14.25" customHeight="1" x14ac:dyDescent="0.2">
      <c r="A139" s="3" t="s">
        <v>6</v>
      </c>
      <c r="B139" s="4" t="s">
        <v>55</v>
      </c>
      <c r="C139" s="6">
        <v>2</v>
      </c>
      <c r="D139" s="5" t="s">
        <v>4</v>
      </c>
      <c r="E139" s="9">
        <v>44868</v>
      </c>
      <c r="F139">
        <v>60.938500000000005</v>
      </c>
      <c r="G139">
        <v>64.700999999999993</v>
      </c>
      <c r="H139">
        <v>62.734999999999999</v>
      </c>
      <c r="I139">
        <v>55.402000000000001</v>
      </c>
      <c r="J139">
        <v>154.68450000000001</v>
      </c>
      <c r="K139">
        <v>126.7285</v>
      </c>
      <c r="L139">
        <v>153.49250000000001</v>
      </c>
      <c r="M139">
        <v>183.80700000000002</v>
      </c>
      <c r="N139" s="8">
        <f t="shared" si="27"/>
        <v>100.45814221851576</v>
      </c>
      <c r="O139" s="8">
        <f t="shared" si="28"/>
        <v>130.18977578050715</v>
      </c>
      <c r="P139" s="8">
        <f t="shared" si="29"/>
        <v>104.22284476440217</v>
      </c>
      <c r="Q139" s="8">
        <f t="shared" si="30"/>
        <v>76.860565702067916</v>
      </c>
      <c r="R139" s="2">
        <f>100</f>
        <v>100</v>
      </c>
      <c r="U139" s="9">
        <v>44902</v>
      </c>
      <c r="V139">
        <v>61.167000000000002</v>
      </c>
      <c r="W139">
        <v>72.365000000000009</v>
      </c>
      <c r="X139">
        <v>63.756</v>
      </c>
      <c r="Y139">
        <v>47.378999999999998</v>
      </c>
      <c r="Z139">
        <v>150.75399999999999</v>
      </c>
      <c r="AA139">
        <v>122.941</v>
      </c>
      <c r="AB139">
        <v>148.0855</v>
      </c>
      <c r="AC139">
        <v>181.244</v>
      </c>
      <c r="AD139" s="8">
        <f t="shared" si="31"/>
        <v>103.46382185547317</v>
      </c>
      <c r="AE139" s="8">
        <f t="shared" si="32"/>
        <v>150.09699774688673</v>
      </c>
      <c r="AF139" s="8">
        <f t="shared" si="33"/>
        <v>109.78644094121302</v>
      </c>
      <c r="AG139" s="8">
        <f t="shared" si="34"/>
        <v>66.659558385381033</v>
      </c>
      <c r="AH139" s="2">
        <f>(95+100)/2</f>
        <v>97.5</v>
      </c>
      <c r="AK139" s="10">
        <v>44959</v>
      </c>
      <c r="AT139" t="e">
        <f t="shared" si="35"/>
        <v>#DIV/0!</v>
      </c>
      <c r="AU139" t="e">
        <f t="shared" si="36"/>
        <v>#DIV/0!</v>
      </c>
      <c r="AV139" t="e">
        <f t="shared" si="37"/>
        <v>#DIV/0!</v>
      </c>
      <c r="AW139" t="e">
        <f t="shared" si="38"/>
        <v>#DIV/0!</v>
      </c>
      <c r="AX139" s="2">
        <v>0</v>
      </c>
      <c r="AY139" s="3" t="s">
        <v>78</v>
      </c>
    </row>
    <row r="140" spans="1:51" ht="14.25" customHeight="1" x14ac:dyDescent="0.2">
      <c r="A140" s="3" t="s">
        <v>6</v>
      </c>
      <c r="B140" s="4" t="s">
        <v>55</v>
      </c>
      <c r="C140" s="6">
        <v>3</v>
      </c>
      <c r="D140" s="5" t="s">
        <v>4</v>
      </c>
      <c r="E140" s="9">
        <v>44868</v>
      </c>
      <c r="F140">
        <v>44.040500000000002</v>
      </c>
      <c r="G140">
        <v>40.948</v>
      </c>
      <c r="H140">
        <v>45.255499999999998</v>
      </c>
      <c r="I140">
        <v>45.988</v>
      </c>
      <c r="J140">
        <v>125.5485</v>
      </c>
      <c r="K140">
        <v>97.12</v>
      </c>
      <c r="L140">
        <v>124.62649999999999</v>
      </c>
      <c r="M140">
        <v>154.99799999999999</v>
      </c>
      <c r="N140" s="8">
        <f t="shared" si="27"/>
        <v>89.450112904574738</v>
      </c>
      <c r="O140" s="8">
        <f t="shared" si="28"/>
        <v>107.51379736408566</v>
      </c>
      <c r="P140" s="8">
        <f t="shared" si="29"/>
        <v>92.597902532767918</v>
      </c>
      <c r="Q140" s="8">
        <f t="shared" si="30"/>
        <v>75.658653660047236</v>
      </c>
      <c r="R140" s="2">
        <f>100</f>
        <v>100</v>
      </c>
      <c r="U140" s="9">
        <v>44902</v>
      </c>
      <c r="V140" s="3">
        <v>80.472000000000008</v>
      </c>
      <c r="W140">
        <v>93.414999999999992</v>
      </c>
      <c r="X140">
        <v>82.217999999999989</v>
      </c>
      <c r="Y140">
        <v>65.822499999999991</v>
      </c>
      <c r="Z140">
        <v>168.44299999999998</v>
      </c>
      <c r="AA140">
        <v>142.59699999999998</v>
      </c>
      <c r="AB140">
        <v>165.07850000000002</v>
      </c>
      <c r="AC140">
        <v>197.6585</v>
      </c>
      <c r="AD140" s="8">
        <f t="shared" si="31"/>
        <v>121.82376234096996</v>
      </c>
      <c r="AE140" s="8">
        <f t="shared" si="32"/>
        <v>167.04997300083454</v>
      </c>
      <c r="AF140" s="8">
        <f t="shared" si="33"/>
        <v>127.00375881777454</v>
      </c>
      <c r="AG140" s="8">
        <f t="shared" si="34"/>
        <v>84.917863385586742</v>
      </c>
      <c r="AH140" s="2">
        <f>100</f>
        <v>100</v>
      </c>
      <c r="AK140" s="10">
        <v>44959</v>
      </c>
      <c r="AL140">
        <v>74.510500000000008</v>
      </c>
      <c r="AM140">
        <v>80.838499999999996</v>
      </c>
      <c r="AN140">
        <v>76.998500000000007</v>
      </c>
      <c r="AO140">
        <v>65.694999999999993</v>
      </c>
      <c r="AP140">
        <v>156.351</v>
      </c>
      <c r="AQ140">
        <v>125.58149999999999</v>
      </c>
      <c r="AR140">
        <v>154.35500000000002</v>
      </c>
      <c r="AS140">
        <v>189.0565</v>
      </c>
      <c r="AT140">
        <f t="shared" si="35"/>
        <v>121.52258380183051</v>
      </c>
      <c r="AU140">
        <f t="shared" si="36"/>
        <v>164.14692848867071</v>
      </c>
      <c r="AV140">
        <f t="shared" si="37"/>
        <v>127.20428557545917</v>
      </c>
      <c r="AW140">
        <f t="shared" si="38"/>
        <v>88.609621991309467</v>
      </c>
      <c r="AX140" s="2">
        <f>(95+100)/2</f>
        <v>97.5</v>
      </c>
    </row>
    <row r="141" spans="1:51" ht="14.25" customHeight="1" x14ac:dyDescent="0.2">
      <c r="A141" s="3" t="s">
        <v>6</v>
      </c>
      <c r="B141" s="4" t="s">
        <v>55</v>
      </c>
      <c r="C141" s="6">
        <v>4</v>
      </c>
      <c r="D141" s="5" t="s">
        <v>4</v>
      </c>
      <c r="E141" s="9">
        <v>44868</v>
      </c>
      <c r="F141">
        <v>66.284999999999997</v>
      </c>
      <c r="G141">
        <v>70.200999999999993</v>
      </c>
      <c r="H141">
        <v>67.525499999999994</v>
      </c>
      <c r="I141">
        <v>61.189</v>
      </c>
      <c r="J141">
        <v>145.74250000000001</v>
      </c>
      <c r="K141">
        <v>119.6925</v>
      </c>
      <c r="L141">
        <v>144.20750000000001</v>
      </c>
      <c r="M141">
        <v>173.34399999999999</v>
      </c>
      <c r="N141" s="8">
        <f t="shared" si="27"/>
        <v>115.97629380585622</v>
      </c>
      <c r="O141" s="8">
        <f t="shared" si="28"/>
        <v>149.56037345698351</v>
      </c>
      <c r="P141" s="8">
        <f t="shared" si="29"/>
        <v>119.40434790146142</v>
      </c>
      <c r="Q141" s="8">
        <f t="shared" si="30"/>
        <v>90.012893437326937</v>
      </c>
      <c r="R141" s="2">
        <f>100</f>
        <v>100</v>
      </c>
      <c r="U141" s="9">
        <v>44902</v>
      </c>
      <c r="V141">
        <v>72.343000000000004</v>
      </c>
      <c r="W141">
        <v>83.76400000000001</v>
      </c>
      <c r="X141">
        <v>74.551999999999992</v>
      </c>
      <c r="Y141">
        <v>58.740499999999997</v>
      </c>
      <c r="Z141">
        <v>157.23450000000003</v>
      </c>
      <c r="AA141">
        <v>131.71199999999999</v>
      </c>
      <c r="AB141">
        <v>152.721</v>
      </c>
      <c r="AC141">
        <v>187.1695</v>
      </c>
      <c r="AD141" s="8">
        <f t="shared" si="31"/>
        <v>117.32453755378111</v>
      </c>
      <c r="AE141" s="8">
        <f t="shared" si="32"/>
        <v>162.17064504373181</v>
      </c>
      <c r="AF141" s="8">
        <f t="shared" si="33"/>
        <v>124.48032687056789</v>
      </c>
      <c r="AG141" s="8">
        <f t="shared" si="34"/>
        <v>80.028142939955487</v>
      </c>
      <c r="AH141" s="2">
        <f>(100+90)/2</f>
        <v>95</v>
      </c>
      <c r="AK141" s="10">
        <v>44959</v>
      </c>
      <c r="AL141">
        <v>81.878</v>
      </c>
      <c r="AM141">
        <v>95.244500000000002</v>
      </c>
      <c r="AN141">
        <v>85.096499999999992</v>
      </c>
      <c r="AO141">
        <v>65.297499999999999</v>
      </c>
      <c r="AP141">
        <v>160.69999999999999</v>
      </c>
      <c r="AQ141">
        <v>133.87950000000001</v>
      </c>
      <c r="AR141">
        <v>159.36399999999998</v>
      </c>
      <c r="AS141">
        <v>188.79649999999998</v>
      </c>
      <c r="AT141">
        <f t="shared" si="35"/>
        <v>129.92464219041693</v>
      </c>
      <c r="AU141">
        <f t="shared" si="36"/>
        <v>181.41199735583118</v>
      </c>
      <c r="AV141">
        <f t="shared" si="37"/>
        <v>136.16379797193846</v>
      </c>
      <c r="AW141">
        <f t="shared" si="38"/>
        <v>88.194762614773055</v>
      </c>
      <c r="AX141" s="2">
        <f>(90+95)/2</f>
        <v>92.5</v>
      </c>
    </row>
    <row r="142" spans="1:51" ht="14.25" customHeight="1" x14ac:dyDescent="0.2">
      <c r="A142" s="3" t="s">
        <v>6</v>
      </c>
      <c r="B142" s="4" t="s">
        <v>55</v>
      </c>
      <c r="C142" s="6">
        <v>5</v>
      </c>
      <c r="D142" s="5" t="s">
        <v>4</v>
      </c>
      <c r="E142" s="9">
        <v>44868</v>
      </c>
      <c r="F142">
        <v>66.808500000000009</v>
      </c>
      <c r="G142">
        <v>68.470500000000001</v>
      </c>
      <c r="H142">
        <v>68.631</v>
      </c>
      <c r="I142">
        <v>63.338499999999996</v>
      </c>
      <c r="J142">
        <v>166.80250000000001</v>
      </c>
      <c r="K142">
        <v>143.42099999999999</v>
      </c>
      <c r="L142">
        <v>165.1455</v>
      </c>
      <c r="M142">
        <v>191.74450000000002</v>
      </c>
      <c r="N142" s="8">
        <f t="shared" si="27"/>
        <v>102.13376598072573</v>
      </c>
      <c r="O142" s="8">
        <f t="shared" si="28"/>
        <v>121.73933733553665</v>
      </c>
      <c r="P142" s="8">
        <f t="shared" si="29"/>
        <v>105.97264230632987</v>
      </c>
      <c r="Q142" s="8">
        <f t="shared" si="30"/>
        <v>84.233537337446435</v>
      </c>
      <c r="R142" s="2">
        <f>100</f>
        <v>100</v>
      </c>
      <c r="U142" s="9">
        <v>44902</v>
      </c>
      <c r="V142">
        <v>42.801000000000002</v>
      </c>
      <c r="W142">
        <v>52.319000000000003</v>
      </c>
      <c r="X142">
        <v>48.045000000000002</v>
      </c>
      <c r="Y142">
        <v>28.084000000000003</v>
      </c>
      <c r="Z142">
        <v>117.96550000000001</v>
      </c>
      <c r="AA142">
        <v>86.064499999999995</v>
      </c>
      <c r="AB142">
        <v>118.56100000000001</v>
      </c>
      <c r="AC142">
        <v>149.45150000000001</v>
      </c>
      <c r="AD142" s="8">
        <f t="shared" si="31"/>
        <v>92.520736995138407</v>
      </c>
      <c r="AE142" s="8">
        <f t="shared" si="32"/>
        <v>155.01565686200468</v>
      </c>
      <c r="AF142" s="8">
        <f t="shared" si="33"/>
        <v>103.33478125184504</v>
      </c>
      <c r="AG142" s="8">
        <f t="shared" si="34"/>
        <v>47.918020227297824</v>
      </c>
      <c r="AH142" s="2">
        <f>(95+90)/2</f>
        <v>92.5</v>
      </c>
      <c r="AK142" s="10">
        <v>44959</v>
      </c>
      <c r="AL142" s="3">
        <v>89.410499999999999</v>
      </c>
      <c r="AM142">
        <v>97.867500000000007</v>
      </c>
      <c r="AN142">
        <v>92.531499999999994</v>
      </c>
      <c r="AO142">
        <v>77.850499999999997</v>
      </c>
      <c r="AP142">
        <v>174.20699999999999</v>
      </c>
      <c r="AQ142">
        <v>144.43450000000001</v>
      </c>
      <c r="AR142">
        <v>172.93</v>
      </c>
      <c r="AS142">
        <v>205.44749999999999</v>
      </c>
      <c r="AT142">
        <f t="shared" si="35"/>
        <v>130.87693089255887</v>
      </c>
      <c r="AU142">
        <f t="shared" si="36"/>
        <v>172.78567447528118</v>
      </c>
      <c r="AV142">
        <f t="shared" si="37"/>
        <v>136.44557046203664</v>
      </c>
      <c r="AW142">
        <f t="shared" si="38"/>
        <v>96.627496075639755</v>
      </c>
      <c r="AX142" s="2">
        <f>(90+95)/2</f>
        <v>92.5</v>
      </c>
    </row>
    <row r="143" spans="1:51" ht="14.25" customHeight="1" x14ac:dyDescent="0.2">
      <c r="A143" s="3" t="s">
        <v>6</v>
      </c>
      <c r="B143" s="4" t="s">
        <v>55</v>
      </c>
      <c r="C143" s="6">
        <v>6</v>
      </c>
      <c r="D143" s="5" t="s">
        <v>4</v>
      </c>
      <c r="E143" s="9">
        <v>44868</v>
      </c>
      <c r="F143">
        <v>41.042000000000002</v>
      </c>
      <c r="G143">
        <v>37.703500000000005</v>
      </c>
      <c r="H143">
        <v>41.6</v>
      </c>
      <c r="I143">
        <v>43.839500000000001</v>
      </c>
      <c r="J143">
        <v>117.8635</v>
      </c>
      <c r="K143">
        <v>89.681999999999988</v>
      </c>
      <c r="L143">
        <v>115.819</v>
      </c>
      <c r="M143">
        <v>148.17699999999999</v>
      </c>
      <c r="N143" s="8">
        <f t="shared" si="27"/>
        <v>88.795174078489097</v>
      </c>
      <c r="O143" s="8">
        <f t="shared" si="28"/>
        <v>107.20537566066773</v>
      </c>
      <c r="P143" s="8">
        <f t="shared" si="29"/>
        <v>91.591189701171658</v>
      </c>
      <c r="Q143" s="8">
        <f t="shared" si="30"/>
        <v>75.444046646915524</v>
      </c>
      <c r="R143" s="2">
        <f>100</f>
        <v>100</v>
      </c>
      <c r="U143" s="9">
        <v>44902</v>
      </c>
      <c r="V143">
        <v>72.581999999999994</v>
      </c>
      <c r="W143">
        <v>83.465000000000003</v>
      </c>
      <c r="X143">
        <v>74.121499999999997</v>
      </c>
      <c r="Y143">
        <v>60.171500000000002</v>
      </c>
      <c r="Z143">
        <v>145.339</v>
      </c>
      <c r="AA143">
        <v>121.2765</v>
      </c>
      <c r="AB143">
        <v>141.19049999999999</v>
      </c>
      <c r="AC143">
        <v>173.70600000000002</v>
      </c>
      <c r="AD143" s="8">
        <f t="shared" si="31"/>
        <v>127.34647960973997</v>
      </c>
      <c r="AE143" s="8">
        <f t="shared" si="32"/>
        <v>175.49628328653947</v>
      </c>
      <c r="AF143" s="8">
        <f t="shared" si="33"/>
        <v>133.86865617729239</v>
      </c>
      <c r="AG143" s="8">
        <f t="shared" si="34"/>
        <v>88.331620669406917</v>
      </c>
      <c r="AH143" s="2">
        <f>100</f>
        <v>100</v>
      </c>
      <c r="AK143" s="10">
        <v>44959</v>
      </c>
      <c r="AL143">
        <v>52.956500000000005</v>
      </c>
      <c r="AM143">
        <v>59.820999999999998</v>
      </c>
      <c r="AN143">
        <v>54.256</v>
      </c>
      <c r="AO143">
        <v>44.847000000000001</v>
      </c>
      <c r="AP143">
        <v>134.37800000000001</v>
      </c>
      <c r="AQ143">
        <v>105.9315</v>
      </c>
      <c r="AR143">
        <v>132.52550000000002</v>
      </c>
      <c r="AS143">
        <v>164.8175</v>
      </c>
      <c r="AT143">
        <f t="shared" si="35"/>
        <v>100.49195180758755</v>
      </c>
      <c r="AU143">
        <f t="shared" si="36"/>
        <v>144.00206737372736</v>
      </c>
      <c r="AV143">
        <f t="shared" si="37"/>
        <v>104.39711602672691</v>
      </c>
      <c r="AW143">
        <f t="shared" si="38"/>
        <v>69.385744838988586</v>
      </c>
      <c r="AX143" s="2">
        <f>(95+100)/2</f>
        <v>97.5</v>
      </c>
    </row>
    <row r="144" spans="1:51" ht="14.25" customHeight="1" x14ac:dyDescent="0.2">
      <c r="A144" s="3" t="s">
        <v>6</v>
      </c>
      <c r="B144" s="4" t="s">
        <v>55</v>
      </c>
      <c r="C144" s="6">
        <v>7</v>
      </c>
      <c r="D144" s="5" t="s">
        <v>4</v>
      </c>
      <c r="E144" s="9">
        <v>44868</v>
      </c>
      <c r="F144">
        <v>61.802999999999997</v>
      </c>
      <c r="G144">
        <v>60.514499999999998</v>
      </c>
      <c r="H144">
        <v>64.277000000000001</v>
      </c>
      <c r="I144">
        <v>60.629000000000005</v>
      </c>
      <c r="J144">
        <v>158.04050000000001</v>
      </c>
      <c r="K144">
        <v>131.893</v>
      </c>
      <c r="L144">
        <v>157.11600000000001</v>
      </c>
      <c r="M144">
        <v>185.16199999999998</v>
      </c>
      <c r="N144" s="8">
        <f t="shared" si="27"/>
        <v>99.719787016619136</v>
      </c>
      <c r="O144" s="8">
        <f t="shared" si="28"/>
        <v>116.99785053035414</v>
      </c>
      <c r="P144" s="8">
        <f t="shared" si="29"/>
        <v>104.32187046513404</v>
      </c>
      <c r="Q144" s="8">
        <f t="shared" si="30"/>
        <v>83.496586772663946</v>
      </c>
      <c r="R144" s="2">
        <f>100</f>
        <v>100</v>
      </c>
      <c r="U144" s="9">
        <v>44902</v>
      </c>
      <c r="V144">
        <v>53.111499999999999</v>
      </c>
      <c r="W144">
        <v>58.552999999999997</v>
      </c>
      <c r="X144">
        <v>59.457500000000003</v>
      </c>
      <c r="Y144">
        <v>41.307500000000005</v>
      </c>
      <c r="Z144">
        <v>116.35599999999999</v>
      </c>
      <c r="AA144">
        <v>81.623000000000005</v>
      </c>
      <c r="AB144">
        <v>117.5145</v>
      </c>
      <c r="AC144">
        <v>150.03050000000002</v>
      </c>
      <c r="AD144" s="8">
        <f t="shared" si="31"/>
        <v>116.39651156794665</v>
      </c>
      <c r="AE144" s="8">
        <f t="shared" si="32"/>
        <v>182.9265648162895</v>
      </c>
      <c r="AF144" s="8">
        <f t="shared" si="33"/>
        <v>129.01950397610509</v>
      </c>
      <c r="AG144" s="8">
        <f t="shared" si="34"/>
        <v>70.208474276897022</v>
      </c>
      <c r="AH144" s="2">
        <f>100</f>
        <v>100</v>
      </c>
      <c r="AK144" s="10">
        <v>44959</v>
      </c>
      <c r="AL144">
        <v>55.541499999999999</v>
      </c>
      <c r="AM144">
        <v>62.305999999999997</v>
      </c>
      <c r="AN144">
        <v>56.227500000000006</v>
      </c>
      <c r="AO144">
        <v>48.11</v>
      </c>
      <c r="AP144">
        <v>151.54050000000001</v>
      </c>
      <c r="AQ144">
        <v>125.3425</v>
      </c>
      <c r="AR144">
        <v>148.83000000000001</v>
      </c>
      <c r="AS144">
        <v>180.28050000000002</v>
      </c>
      <c r="AT144">
        <f t="shared" si="35"/>
        <v>93.460708523464021</v>
      </c>
      <c r="AU144">
        <f t="shared" si="36"/>
        <v>126.75692602269781</v>
      </c>
      <c r="AV144">
        <f t="shared" si="37"/>
        <v>96.338187865349724</v>
      </c>
      <c r="AW144">
        <f t="shared" si="38"/>
        <v>68.049789078685706</v>
      </c>
      <c r="AX144" s="2">
        <f>(95+95)/2</f>
        <v>95</v>
      </c>
    </row>
    <row r="145" spans="1:51" ht="14.25" customHeight="1" x14ac:dyDescent="0.2">
      <c r="A145" s="3" t="s">
        <v>6</v>
      </c>
      <c r="B145" s="4" t="s">
        <v>55</v>
      </c>
      <c r="C145" s="6">
        <v>8</v>
      </c>
      <c r="D145" s="5" t="s">
        <v>4</v>
      </c>
      <c r="E145" s="9">
        <v>44868</v>
      </c>
      <c r="F145">
        <v>54.51</v>
      </c>
      <c r="G145">
        <v>59.194000000000003</v>
      </c>
      <c r="H145">
        <v>56.032000000000004</v>
      </c>
      <c r="I145">
        <v>48.342500000000001</v>
      </c>
      <c r="J145">
        <v>137.7895</v>
      </c>
      <c r="K145">
        <v>111.9375</v>
      </c>
      <c r="L145">
        <v>136.23650000000001</v>
      </c>
      <c r="M145">
        <v>165.12200000000001</v>
      </c>
      <c r="N145" s="8">
        <f t="shared" si="27"/>
        <v>100.87887683749487</v>
      </c>
      <c r="O145" s="8">
        <f t="shared" si="28"/>
        <v>134.84730318257957</v>
      </c>
      <c r="P145" s="8">
        <f t="shared" si="29"/>
        <v>104.87762090188754</v>
      </c>
      <c r="Q145" s="8">
        <f t="shared" si="30"/>
        <v>74.655936216857839</v>
      </c>
      <c r="R145" s="2">
        <f>100</f>
        <v>100</v>
      </c>
      <c r="U145" s="9">
        <v>44902</v>
      </c>
      <c r="V145">
        <v>39.958500000000001</v>
      </c>
      <c r="W145">
        <v>44.830500000000001</v>
      </c>
      <c r="X145">
        <v>45.871000000000002</v>
      </c>
      <c r="Y145">
        <v>29.195500000000003</v>
      </c>
      <c r="Z145">
        <v>113.6605</v>
      </c>
      <c r="AA145">
        <v>80.028499999999994</v>
      </c>
      <c r="AB145">
        <v>115.346</v>
      </c>
      <c r="AC145">
        <v>145.69499999999999</v>
      </c>
      <c r="AD145" s="8">
        <f t="shared" si="31"/>
        <v>89.647832800313225</v>
      </c>
      <c r="AE145" s="8">
        <f t="shared" si="32"/>
        <v>142.84632974502836</v>
      </c>
      <c r="AF145" s="8">
        <f t="shared" si="33"/>
        <v>101.40884816118462</v>
      </c>
      <c r="AG145" s="8">
        <f t="shared" si="34"/>
        <v>51.098888088129314</v>
      </c>
      <c r="AH145" s="2">
        <f>100</f>
        <v>100</v>
      </c>
      <c r="AK145" s="10">
        <v>44959</v>
      </c>
      <c r="AT145" t="e">
        <f t="shared" si="35"/>
        <v>#DIV/0!</v>
      </c>
      <c r="AU145" t="e">
        <f t="shared" si="36"/>
        <v>#DIV/0!</v>
      </c>
      <c r="AV145" t="e">
        <f t="shared" si="37"/>
        <v>#DIV/0!</v>
      </c>
      <c r="AW145" t="e">
        <f t="shared" si="38"/>
        <v>#DIV/0!</v>
      </c>
      <c r="AX145" s="2">
        <v>0</v>
      </c>
      <c r="AY145" s="3" t="s">
        <v>78</v>
      </c>
    </row>
    <row r="146" spans="1:51" ht="14.25" customHeight="1" x14ac:dyDescent="0.2">
      <c r="A146" s="3" t="s">
        <v>6</v>
      </c>
      <c r="B146" s="4" t="s">
        <v>56</v>
      </c>
      <c r="C146" s="6">
        <v>1</v>
      </c>
      <c r="D146" s="5" t="s">
        <v>4</v>
      </c>
      <c r="E146" s="9">
        <v>44868</v>
      </c>
      <c r="F146">
        <v>44.606999999999999</v>
      </c>
      <c r="G146">
        <v>43.835499999999996</v>
      </c>
      <c r="H146">
        <v>44.786999999999999</v>
      </c>
      <c r="I146">
        <v>45.423000000000002</v>
      </c>
      <c r="J146">
        <v>140.28649999999999</v>
      </c>
      <c r="K146">
        <v>114.14749999999999</v>
      </c>
      <c r="L146">
        <v>137.0325</v>
      </c>
      <c r="M146">
        <v>169.6585</v>
      </c>
      <c r="N146" s="8">
        <f t="shared" si="27"/>
        <v>81.082534670121504</v>
      </c>
      <c r="O146" s="8">
        <f t="shared" si="28"/>
        <v>97.926389101820021</v>
      </c>
      <c r="P146" s="8">
        <f t="shared" si="29"/>
        <v>83.342893109298885</v>
      </c>
      <c r="Q146" s="8">
        <f t="shared" si="30"/>
        <v>68.271645688250217</v>
      </c>
      <c r="R146" s="2">
        <f>100</f>
        <v>100</v>
      </c>
      <c r="U146" s="9">
        <v>44908</v>
      </c>
      <c r="V146">
        <v>44.323499999999996</v>
      </c>
      <c r="W146">
        <v>52.423999999999999</v>
      </c>
      <c r="X146">
        <v>41.629999999999995</v>
      </c>
      <c r="Y146">
        <v>38.867000000000004</v>
      </c>
      <c r="Z146">
        <v>145.51949999999999</v>
      </c>
      <c r="AA146">
        <v>123.818</v>
      </c>
      <c r="AB146">
        <v>129.833</v>
      </c>
      <c r="AC146">
        <v>182.87100000000001</v>
      </c>
      <c r="AD146" s="8">
        <f t="shared" si="31"/>
        <v>77.669951449805694</v>
      </c>
      <c r="AE146" s="8">
        <f t="shared" si="32"/>
        <v>107.96588541246022</v>
      </c>
      <c r="AF146" s="8">
        <f t="shared" si="33"/>
        <v>81.763881293661854</v>
      </c>
      <c r="AG146" s="8">
        <f t="shared" si="34"/>
        <v>54.197138966812673</v>
      </c>
      <c r="AH146" s="2">
        <f>100</f>
        <v>100</v>
      </c>
      <c r="AK146" s="10">
        <v>44959</v>
      </c>
      <c r="AL146">
        <v>59.958500000000001</v>
      </c>
      <c r="AM146">
        <v>78.786000000000001</v>
      </c>
      <c r="AN146">
        <v>59.17</v>
      </c>
      <c r="AO146">
        <v>41.915999999999997</v>
      </c>
      <c r="AP146">
        <v>160.50549999999998</v>
      </c>
      <c r="AQ146">
        <v>138.99600000000001</v>
      </c>
      <c r="AR146">
        <v>153.96800000000002</v>
      </c>
      <c r="AS146">
        <v>188.59049999999999</v>
      </c>
      <c r="AT146">
        <f t="shared" si="35"/>
        <v>95.257903934756143</v>
      </c>
      <c r="AU146">
        <f t="shared" si="36"/>
        <v>144.53962703962705</v>
      </c>
      <c r="AV146">
        <f t="shared" si="37"/>
        <v>97.996661643977959</v>
      </c>
      <c r="AW146">
        <f t="shared" si="38"/>
        <v>56.676131618506759</v>
      </c>
      <c r="AX146" s="2">
        <f>100</f>
        <v>100</v>
      </c>
    </row>
    <row r="147" spans="1:51" ht="14.25" customHeight="1" x14ac:dyDescent="0.2">
      <c r="A147" s="3" t="s">
        <v>6</v>
      </c>
      <c r="B147" s="4" t="s">
        <v>56</v>
      </c>
      <c r="C147" s="6">
        <v>2</v>
      </c>
      <c r="D147" s="5" t="s">
        <v>4</v>
      </c>
      <c r="E147" s="9">
        <v>44868</v>
      </c>
      <c r="F147">
        <v>41.945</v>
      </c>
      <c r="G147">
        <v>38.484499999999997</v>
      </c>
      <c r="H147">
        <v>42.8825</v>
      </c>
      <c r="I147">
        <v>44.436499999999995</v>
      </c>
      <c r="J147">
        <v>116.271</v>
      </c>
      <c r="K147">
        <v>86.638000000000005</v>
      </c>
      <c r="L147">
        <v>112.917</v>
      </c>
      <c r="M147">
        <v>149.03899999999999</v>
      </c>
      <c r="N147" s="8">
        <f t="shared" si="27"/>
        <v>91.991769228784477</v>
      </c>
      <c r="O147" s="8">
        <f t="shared" si="28"/>
        <v>113.27070684918857</v>
      </c>
      <c r="P147" s="8">
        <f t="shared" si="29"/>
        <v>96.841374638008446</v>
      </c>
      <c r="Q147" s="8">
        <f t="shared" si="30"/>
        <v>76.029143378578766</v>
      </c>
      <c r="R147" s="2">
        <f>100</f>
        <v>100</v>
      </c>
      <c r="U147" s="9">
        <v>44908</v>
      </c>
      <c r="V147">
        <v>45.634999999999998</v>
      </c>
      <c r="W147">
        <v>54.105500000000006</v>
      </c>
      <c r="X147">
        <v>42.845500000000001</v>
      </c>
      <c r="Y147">
        <v>39.927</v>
      </c>
      <c r="Z147">
        <v>140.62049999999999</v>
      </c>
      <c r="AA147">
        <v>115.37049999999999</v>
      </c>
      <c r="AB147">
        <v>122.524</v>
      </c>
      <c r="AC147">
        <v>183.92099999999999</v>
      </c>
      <c r="AD147" s="8">
        <f t="shared" si="31"/>
        <v>82.754114798340225</v>
      </c>
      <c r="AE147" s="8">
        <f t="shared" si="32"/>
        <v>119.5877845723127</v>
      </c>
      <c r="AF147" s="8">
        <f t="shared" si="33"/>
        <v>89.171121576180994</v>
      </c>
      <c r="AG147" s="8">
        <f t="shared" si="34"/>
        <v>55.357381701926379</v>
      </c>
      <c r="AH147" s="2">
        <f>(85+85)/2</f>
        <v>85</v>
      </c>
      <c r="AK147" s="10">
        <v>44959</v>
      </c>
      <c r="AL147">
        <v>83.402000000000001</v>
      </c>
      <c r="AM147">
        <v>102.7835</v>
      </c>
      <c r="AN147">
        <v>83.768000000000001</v>
      </c>
      <c r="AO147">
        <v>63.667000000000002</v>
      </c>
      <c r="AP147">
        <v>175.39350000000002</v>
      </c>
      <c r="AQ147">
        <v>152.41900000000001</v>
      </c>
      <c r="AR147">
        <v>169.8</v>
      </c>
      <c r="AS147">
        <v>203.95850000000002</v>
      </c>
      <c r="AT147">
        <f t="shared" si="35"/>
        <v>121.25597584859187</v>
      </c>
      <c r="AU147">
        <f t="shared" si="36"/>
        <v>171.95882731155564</v>
      </c>
      <c r="AV147">
        <f t="shared" si="37"/>
        <v>125.79999999999998</v>
      </c>
      <c r="AW147">
        <f t="shared" si="38"/>
        <v>79.599943125684888</v>
      </c>
      <c r="AX147" s="2">
        <f>(75+70)/2</f>
        <v>72.5</v>
      </c>
    </row>
    <row r="148" spans="1:51" ht="14.25" customHeight="1" x14ac:dyDescent="0.2">
      <c r="A148" s="3" t="s">
        <v>6</v>
      </c>
      <c r="B148" s="4" t="s">
        <v>56</v>
      </c>
      <c r="C148" s="6">
        <v>3</v>
      </c>
      <c r="D148" s="5" t="s">
        <v>4</v>
      </c>
      <c r="E148" s="9">
        <v>44868</v>
      </c>
      <c r="F148">
        <v>68.591499999999996</v>
      </c>
      <c r="G148">
        <v>71.948499999999996</v>
      </c>
      <c r="H148">
        <v>69.209499999999991</v>
      </c>
      <c r="I148">
        <v>64.638000000000005</v>
      </c>
      <c r="J148">
        <v>140.12450000000001</v>
      </c>
      <c r="K148">
        <v>112.96950000000001</v>
      </c>
      <c r="L148">
        <v>137.50450000000001</v>
      </c>
      <c r="M148">
        <v>169.9205</v>
      </c>
      <c r="N148" s="8">
        <f t="shared" si="27"/>
        <v>124.82351408925632</v>
      </c>
      <c r="O148" s="8">
        <f t="shared" si="28"/>
        <v>162.40549440335664</v>
      </c>
      <c r="P148" s="8">
        <f t="shared" si="29"/>
        <v>128.34796315756938</v>
      </c>
      <c r="Q148" s="8">
        <f t="shared" si="30"/>
        <v>97.002362869694949</v>
      </c>
      <c r="R148" s="2">
        <f>100</f>
        <v>100</v>
      </c>
      <c r="U148" s="9">
        <v>44908</v>
      </c>
      <c r="V148">
        <v>48.113500000000002</v>
      </c>
      <c r="W148">
        <v>56.152500000000003</v>
      </c>
      <c r="X148">
        <v>44.992000000000004</v>
      </c>
      <c r="Y148">
        <v>43.188500000000005</v>
      </c>
      <c r="Z148">
        <v>143.73950000000002</v>
      </c>
      <c r="AA148">
        <v>115.63300000000001</v>
      </c>
      <c r="AB148">
        <v>125.97450000000001</v>
      </c>
      <c r="AC148">
        <v>189.6645</v>
      </c>
      <c r="AD148" s="8">
        <f t="shared" si="31"/>
        <v>85.355399872686348</v>
      </c>
      <c r="AE148" s="8">
        <f t="shared" si="32"/>
        <v>123.83045929795126</v>
      </c>
      <c r="AF148" s="8">
        <f t="shared" si="33"/>
        <v>91.073669671242996</v>
      </c>
      <c r="AG148" s="8">
        <f t="shared" si="34"/>
        <v>58.066045569940613</v>
      </c>
      <c r="AH148" s="2">
        <f>(100+95)/2</f>
        <v>97.5</v>
      </c>
      <c r="AK148" s="10">
        <v>44959</v>
      </c>
      <c r="AL148">
        <v>57.892499999999998</v>
      </c>
      <c r="AM148">
        <v>76.342500000000001</v>
      </c>
      <c r="AN148">
        <v>57.947499999999998</v>
      </c>
      <c r="AO148">
        <v>39.394500000000001</v>
      </c>
      <c r="AP148">
        <v>170.95249999999999</v>
      </c>
      <c r="AQ148">
        <v>146.155</v>
      </c>
      <c r="AR148">
        <v>165.53</v>
      </c>
      <c r="AS148">
        <v>200.93099999999998</v>
      </c>
      <c r="AT148">
        <f t="shared" si="35"/>
        <v>86.354908527222477</v>
      </c>
      <c r="AU148">
        <f t="shared" si="36"/>
        <v>133.19652081694093</v>
      </c>
      <c r="AV148">
        <f t="shared" si="37"/>
        <v>89.268486075031717</v>
      </c>
      <c r="AW148">
        <f t="shared" si="38"/>
        <v>49.995259566716939</v>
      </c>
      <c r="AX148" s="2">
        <f>(75+85)/2</f>
        <v>80</v>
      </c>
    </row>
    <row r="149" spans="1:51" ht="14.25" customHeight="1" x14ac:dyDescent="0.2">
      <c r="A149" s="3" t="s">
        <v>6</v>
      </c>
      <c r="B149" s="4" t="s">
        <v>56</v>
      </c>
      <c r="C149" s="6">
        <v>4</v>
      </c>
      <c r="D149" s="5" t="s">
        <v>4</v>
      </c>
      <c r="E149" s="9">
        <v>44868</v>
      </c>
      <c r="F149">
        <v>80.424499999999995</v>
      </c>
      <c r="G149">
        <v>82.088499999999996</v>
      </c>
      <c r="H149">
        <v>82.117999999999995</v>
      </c>
      <c r="I149">
        <v>77.046999999999997</v>
      </c>
      <c r="J149">
        <v>169.52550000000002</v>
      </c>
      <c r="K149">
        <v>144.82400000000001</v>
      </c>
      <c r="L149">
        <v>166.5145</v>
      </c>
      <c r="M149">
        <v>197.23649999999998</v>
      </c>
      <c r="N149" s="8">
        <f t="shared" si="27"/>
        <v>120.9744109293292</v>
      </c>
      <c r="O149" s="8">
        <f t="shared" si="28"/>
        <v>144.53797367839582</v>
      </c>
      <c r="P149" s="8">
        <f t="shared" si="29"/>
        <v>125.75535463878521</v>
      </c>
      <c r="Q149" s="8">
        <f t="shared" si="30"/>
        <v>99.611304195724429</v>
      </c>
      <c r="R149" s="2">
        <f>100</f>
        <v>100</v>
      </c>
      <c r="U149" s="9">
        <v>44908</v>
      </c>
      <c r="V149">
        <v>51.144999999999996</v>
      </c>
      <c r="W149">
        <v>60.400999999999996</v>
      </c>
      <c r="X149">
        <v>47.679000000000002</v>
      </c>
      <c r="Y149">
        <v>45.352999999999994</v>
      </c>
      <c r="Z149">
        <v>136.99650000000003</v>
      </c>
      <c r="AA149">
        <v>110.28200000000001</v>
      </c>
      <c r="AB149">
        <v>118.938</v>
      </c>
      <c r="AC149">
        <v>181.79649999999998</v>
      </c>
      <c r="AD149" s="8">
        <f t="shared" si="31"/>
        <v>95.199329909888192</v>
      </c>
      <c r="AE149" s="8">
        <f t="shared" si="32"/>
        <v>139.66245624852647</v>
      </c>
      <c r="AF149" s="8">
        <f t="shared" si="33"/>
        <v>102.22254451899309</v>
      </c>
      <c r="AG149" s="8">
        <f t="shared" si="34"/>
        <v>63.615168608856607</v>
      </c>
      <c r="AH149" s="2">
        <f>100</f>
        <v>100</v>
      </c>
      <c r="AK149" s="10">
        <v>44959</v>
      </c>
      <c r="AL149">
        <v>62.521000000000001</v>
      </c>
      <c r="AM149">
        <v>87.241500000000002</v>
      </c>
      <c r="AN149">
        <v>62.082499999999996</v>
      </c>
      <c r="AO149">
        <v>38.239000000000004</v>
      </c>
      <c r="AP149">
        <v>182.44400000000002</v>
      </c>
      <c r="AQ149">
        <v>159.95249999999999</v>
      </c>
      <c r="AR149">
        <v>176.542</v>
      </c>
      <c r="AS149">
        <v>210.6455</v>
      </c>
      <c r="AT149">
        <f t="shared" si="35"/>
        <v>87.384923592992905</v>
      </c>
      <c r="AU149">
        <f t="shared" si="36"/>
        <v>139.08243072162051</v>
      </c>
      <c r="AV149">
        <f t="shared" si="37"/>
        <v>89.672924856408102</v>
      </c>
      <c r="AW149">
        <f t="shared" si="38"/>
        <v>46.290782380824659</v>
      </c>
      <c r="AX149" s="2">
        <f>(90+95)/2</f>
        <v>92.5</v>
      </c>
    </row>
    <row r="150" spans="1:51" ht="14.25" customHeight="1" x14ac:dyDescent="0.2">
      <c r="A150" s="3" t="s">
        <v>6</v>
      </c>
      <c r="B150" s="4" t="s">
        <v>56</v>
      </c>
      <c r="C150" s="6">
        <v>5</v>
      </c>
      <c r="D150" s="5" t="s">
        <v>4</v>
      </c>
      <c r="E150" s="9">
        <v>44868</v>
      </c>
      <c r="F150">
        <v>65.268500000000003</v>
      </c>
      <c r="G150">
        <v>66.600999999999999</v>
      </c>
      <c r="H150">
        <v>66.793000000000006</v>
      </c>
      <c r="I150">
        <v>62.442499999999995</v>
      </c>
      <c r="J150">
        <v>169.55349999999999</v>
      </c>
      <c r="K150">
        <v>144.22699999999998</v>
      </c>
      <c r="L150">
        <v>166.4365</v>
      </c>
      <c r="M150">
        <v>197.98050000000001</v>
      </c>
      <c r="N150" s="8">
        <f t="shared" si="27"/>
        <v>98.160565839100954</v>
      </c>
      <c r="O150" s="8">
        <f t="shared" si="28"/>
        <v>117.75364529526374</v>
      </c>
      <c r="P150" s="8">
        <f t="shared" si="29"/>
        <v>102.33461410207498</v>
      </c>
      <c r="Q150" s="8">
        <f t="shared" si="30"/>
        <v>80.426291983301368</v>
      </c>
      <c r="R150" s="2">
        <f>100</f>
        <v>100</v>
      </c>
      <c r="U150" s="9">
        <v>44908</v>
      </c>
      <c r="V150">
        <v>58.415500000000002</v>
      </c>
      <c r="W150">
        <v>66.229500000000002</v>
      </c>
      <c r="X150">
        <v>55.138000000000005</v>
      </c>
      <c r="Y150">
        <v>53.83</v>
      </c>
      <c r="Z150">
        <v>135.4025</v>
      </c>
      <c r="AA150">
        <v>108.88499999999999</v>
      </c>
      <c r="AB150">
        <v>118.1285</v>
      </c>
      <c r="AC150">
        <v>179.23400000000001</v>
      </c>
      <c r="AD150" s="8">
        <f t="shared" si="31"/>
        <v>110.01238898838648</v>
      </c>
      <c r="AE150" s="8">
        <f t="shared" si="32"/>
        <v>155.1042154566745</v>
      </c>
      <c r="AF150" s="8">
        <f t="shared" si="33"/>
        <v>119.02453683912012</v>
      </c>
      <c r="AG150" s="8">
        <f t="shared" si="34"/>
        <v>76.585078723902825</v>
      </c>
      <c r="AH150" s="2">
        <f>100</f>
        <v>100</v>
      </c>
      <c r="AK150" s="10">
        <v>44959</v>
      </c>
      <c r="AL150">
        <v>79.361500000000007</v>
      </c>
      <c r="AM150">
        <v>94.921000000000006</v>
      </c>
      <c r="AN150">
        <v>80.959500000000006</v>
      </c>
      <c r="AO150">
        <v>62.208500000000001</v>
      </c>
      <c r="AP150">
        <v>152.52249999999998</v>
      </c>
      <c r="AQ150">
        <v>127.5235</v>
      </c>
      <c r="AR150">
        <v>147.3485</v>
      </c>
      <c r="AS150">
        <v>182.73899999999998</v>
      </c>
      <c r="AT150">
        <f t="shared" si="35"/>
        <v>132.68325984690787</v>
      </c>
      <c r="AU150">
        <f t="shared" si="36"/>
        <v>189.80701596176394</v>
      </c>
      <c r="AV150">
        <f t="shared" si="37"/>
        <v>140.10778867786235</v>
      </c>
      <c r="AW150">
        <f t="shared" si="38"/>
        <v>86.807783231822455</v>
      </c>
      <c r="AX150" s="2">
        <f>(90+90)/2</f>
        <v>90</v>
      </c>
    </row>
    <row r="151" spans="1:51" ht="14.25" customHeight="1" x14ac:dyDescent="0.2">
      <c r="A151" s="3" t="s">
        <v>6</v>
      </c>
      <c r="B151" s="4" t="s">
        <v>56</v>
      </c>
      <c r="C151" s="6">
        <v>6</v>
      </c>
      <c r="D151" s="5" t="s">
        <v>4</v>
      </c>
      <c r="E151" s="9">
        <v>44868</v>
      </c>
      <c r="F151">
        <v>66.118499999999997</v>
      </c>
      <c r="G151">
        <v>65.06049999999999</v>
      </c>
      <c r="H151">
        <v>67.857500000000002</v>
      </c>
      <c r="I151">
        <v>65.432000000000002</v>
      </c>
      <c r="J151">
        <v>148.05849999999998</v>
      </c>
      <c r="K151">
        <v>119.81800000000001</v>
      </c>
      <c r="L151">
        <v>145.19499999999999</v>
      </c>
      <c r="M151">
        <v>179.09899999999999</v>
      </c>
      <c r="N151" s="8">
        <f t="shared" si="27"/>
        <v>113.87537696248444</v>
      </c>
      <c r="O151" s="8">
        <f t="shared" si="28"/>
        <v>138.46356557445455</v>
      </c>
      <c r="P151" s="8">
        <f t="shared" si="29"/>
        <v>119.17533317262992</v>
      </c>
      <c r="Q151" s="8">
        <f t="shared" si="30"/>
        <v>93.161659194077032</v>
      </c>
      <c r="R151" s="2">
        <f>100</f>
        <v>100</v>
      </c>
      <c r="U151" s="9">
        <v>44908</v>
      </c>
      <c r="V151">
        <v>48.233499999999999</v>
      </c>
      <c r="W151">
        <v>57.478999999999999</v>
      </c>
      <c r="X151">
        <v>44.4955</v>
      </c>
      <c r="Y151">
        <v>42.707499999999996</v>
      </c>
      <c r="Z151">
        <v>129.6995</v>
      </c>
      <c r="AA151">
        <v>104.9605</v>
      </c>
      <c r="AB151">
        <v>112.577</v>
      </c>
      <c r="AC151">
        <v>171.571</v>
      </c>
      <c r="AD151" s="8">
        <f t="shared" si="31"/>
        <v>94.831071052702583</v>
      </c>
      <c r="AE151" s="8">
        <f t="shared" si="32"/>
        <v>139.64439003244078</v>
      </c>
      <c r="AF151" s="8">
        <f t="shared" si="33"/>
        <v>100.78748323369783</v>
      </c>
      <c r="AG151" s="8">
        <f t="shared" si="34"/>
        <v>63.474669378857726</v>
      </c>
      <c r="AH151" s="2">
        <f>100</f>
        <v>100</v>
      </c>
      <c r="AK151" s="10">
        <v>44959</v>
      </c>
      <c r="AL151">
        <v>68.168999999999997</v>
      </c>
      <c r="AM151">
        <v>72.411000000000001</v>
      </c>
      <c r="AN151">
        <v>68.908500000000004</v>
      </c>
      <c r="AO151">
        <v>63.225499999999997</v>
      </c>
      <c r="AP151">
        <v>131.2715</v>
      </c>
      <c r="AQ151">
        <v>102.911</v>
      </c>
      <c r="AR151">
        <v>126.166</v>
      </c>
      <c r="AS151">
        <v>164.59300000000002</v>
      </c>
      <c r="AT151">
        <f t="shared" si="35"/>
        <v>132.42093676083536</v>
      </c>
      <c r="AU151">
        <f t="shared" si="36"/>
        <v>179.42498858236729</v>
      </c>
      <c r="AV151">
        <f t="shared" si="37"/>
        <v>139.27419035239288</v>
      </c>
      <c r="AW151">
        <f t="shared" si="38"/>
        <v>97.953755627517566</v>
      </c>
      <c r="AX151" s="2">
        <f>(25+30)/2</f>
        <v>27.5</v>
      </c>
    </row>
    <row r="152" spans="1:51" ht="14.25" customHeight="1" x14ac:dyDescent="0.2">
      <c r="A152" s="3" t="s">
        <v>6</v>
      </c>
      <c r="B152" s="4" t="s">
        <v>56</v>
      </c>
      <c r="C152" s="6">
        <v>7</v>
      </c>
      <c r="D152" s="5" t="s">
        <v>4</v>
      </c>
      <c r="E152" s="9">
        <v>44868</v>
      </c>
      <c r="F152">
        <v>83.635999999999996</v>
      </c>
      <c r="G152">
        <v>85.147000000000006</v>
      </c>
      <c r="H152">
        <v>85.004999999999995</v>
      </c>
      <c r="I152">
        <v>80.783000000000001</v>
      </c>
      <c r="J152">
        <v>156.292</v>
      </c>
      <c r="K152">
        <v>131.6215</v>
      </c>
      <c r="L152">
        <v>152.911</v>
      </c>
      <c r="M152">
        <v>184.23050000000001</v>
      </c>
      <c r="N152" s="8">
        <f t="shared" si="27"/>
        <v>136.45727228520974</v>
      </c>
      <c r="O152" s="8">
        <f t="shared" si="28"/>
        <v>164.96153743879231</v>
      </c>
      <c r="P152" s="8">
        <f t="shared" si="29"/>
        <v>141.75746022195918</v>
      </c>
      <c r="Q152" s="8">
        <f t="shared" si="30"/>
        <v>111.81462895666027</v>
      </c>
      <c r="R152" s="2">
        <f>100</f>
        <v>100</v>
      </c>
      <c r="U152" s="9">
        <v>44908</v>
      </c>
      <c r="V152">
        <v>54.909500000000001</v>
      </c>
      <c r="W152">
        <v>57.604500000000002</v>
      </c>
      <c r="X152">
        <v>52.900500000000001</v>
      </c>
      <c r="Y152">
        <v>54.102499999999999</v>
      </c>
      <c r="Z152">
        <v>131.62549999999999</v>
      </c>
      <c r="AA152">
        <v>103.39349999999999</v>
      </c>
      <c r="AB152">
        <v>114.9845</v>
      </c>
      <c r="AC152">
        <v>176.476</v>
      </c>
      <c r="AD152" s="8">
        <f t="shared" si="31"/>
        <v>106.37697482630645</v>
      </c>
      <c r="AE152" s="8">
        <f t="shared" si="32"/>
        <v>142.07031873376954</v>
      </c>
      <c r="AF152" s="8">
        <f t="shared" si="33"/>
        <v>117.3169209763055</v>
      </c>
      <c r="AG152" s="8">
        <f t="shared" si="34"/>
        <v>78.17571511140325</v>
      </c>
      <c r="AH152" s="2">
        <f>(95+95)/2</f>
        <v>95</v>
      </c>
      <c r="AK152" s="10">
        <v>44959</v>
      </c>
      <c r="AT152" t="e">
        <f t="shared" si="35"/>
        <v>#DIV/0!</v>
      </c>
      <c r="AU152" t="e">
        <f t="shared" si="36"/>
        <v>#DIV/0!</v>
      </c>
      <c r="AV152" t="e">
        <f t="shared" si="37"/>
        <v>#DIV/0!</v>
      </c>
      <c r="AW152" t="e">
        <f t="shared" si="38"/>
        <v>#DIV/0!</v>
      </c>
      <c r="AX152" s="2">
        <v>0</v>
      </c>
      <c r="AY152" s="3" t="s">
        <v>78</v>
      </c>
    </row>
    <row r="153" spans="1:51" ht="14.25" customHeight="1" x14ac:dyDescent="0.2">
      <c r="A153" s="3" t="s">
        <v>6</v>
      </c>
      <c r="B153" s="4" t="s">
        <v>56</v>
      </c>
      <c r="C153" s="6">
        <v>8</v>
      </c>
      <c r="D153" s="5" t="s">
        <v>4</v>
      </c>
      <c r="E153" s="9">
        <v>44868</v>
      </c>
      <c r="F153">
        <v>68.91</v>
      </c>
      <c r="G153">
        <v>67.078999999999994</v>
      </c>
      <c r="H153">
        <v>70.755499999999998</v>
      </c>
      <c r="I153">
        <v>68.900000000000006</v>
      </c>
      <c r="J153">
        <v>141.19799999999998</v>
      </c>
      <c r="K153">
        <v>113.95050000000001</v>
      </c>
      <c r="L153">
        <v>137.86250000000001</v>
      </c>
      <c r="M153">
        <v>171.69200000000001</v>
      </c>
      <c r="N153" s="8">
        <f t="shared" si="27"/>
        <v>124.44970891938981</v>
      </c>
      <c r="O153" s="8">
        <f t="shared" si="28"/>
        <v>150.11031105611647</v>
      </c>
      <c r="P153" s="8">
        <f t="shared" si="29"/>
        <v>130.87425877232747</v>
      </c>
      <c r="Q153" s="8">
        <f t="shared" si="30"/>
        <v>102.33150059408709</v>
      </c>
      <c r="R153" s="2">
        <f>100</f>
        <v>100</v>
      </c>
      <c r="U153" s="9">
        <v>44908</v>
      </c>
      <c r="V153">
        <v>65.742000000000004</v>
      </c>
      <c r="W153">
        <v>69.5505</v>
      </c>
      <c r="X153">
        <v>63.5535</v>
      </c>
      <c r="Y153">
        <v>64.069500000000005</v>
      </c>
      <c r="Z153">
        <v>148.40350000000001</v>
      </c>
      <c r="AA153">
        <v>118.11150000000001</v>
      </c>
      <c r="AB153">
        <v>131.93049999999999</v>
      </c>
      <c r="AC153">
        <v>195.21449999999999</v>
      </c>
      <c r="AD153" s="8">
        <f t="shared" si="31"/>
        <v>112.96371042461936</v>
      </c>
      <c r="AE153" s="8">
        <f t="shared" si="32"/>
        <v>150.15792281022593</v>
      </c>
      <c r="AF153" s="8">
        <f t="shared" si="33"/>
        <v>122.83848314074456</v>
      </c>
      <c r="AG153" s="8">
        <f t="shared" si="34"/>
        <v>83.691132062423648</v>
      </c>
      <c r="AH153" s="2">
        <f>100</f>
        <v>100</v>
      </c>
      <c r="AK153" s="10">
        <v>44959</v>
      </c>
      <c r="AL153">
        <v>78.001499999999993</v>
      </c>
      <c r="AM153">
        <v>96.716999999999999</v>
      </c>
      <c r="AN153">
        <v>78.453499999999991</v>
      </c>
      <c r="AO153">
        <v>58.85</v>
      </c>
      <c r="AP153">
        <v>174.35050000000001</v>
      </c>
      <c r="AQ153">
        <v>150.15300000000002</v>
      </c>
      <c r="AR153">
        <v>169.63499999999999</v>
      </c>
      <c r="AS153">
        <v>203.22300000000001</v>
      </c>
      <c r="AT153">
        <f t="shared" si="35"/>
        <v>114.08273850662887</v>
      </c>
      <c r="AU153">
        <f t="shared" si="36"/>
        <v>164.25136360911867</v>
      </c>
      <c r="AV153">
        <f t="shared" si="37"/>
        <v>117.93346007604562</v>
      </c>
      <c r="AW153">
        <f t="shared" si="38"/>
        <v>73.843757842370195</v>
      </c>
      <c r="AX153" s="2">
        <f>(100+95)/2</f>
        <v>97.5</v>
      </c>
    </row>
    <row r="154" spans="1:51" ht="14.25" customHeight="1" x14ac:dyDescent="0.2">
      <c r="A154" s="3" t="s">
        <v>6</v>
      </c>
      <c r="B154" s="4" t="s">
        <v>57</v>
      </c>
      <c r="C154" s="6">
        <v>1</v>
      </c>
      <c r="D154" s="5" t="s">
        <v>4</v>
      </c>
      <c r="E154" s="9">
        <v>44868</v>
      </c>
      <c r="F154">
        <v>35.620000000000005</v>
      </c>
      <c r="G154">
        <v>33.586500000000001</v>
      </c>
      <c r="H154">
        <v>35.453499999999998</v>
      </c>
      <c r="I154">
        <v>37.796000000000006</v>
      </c>
      <c r="J154">
        <v>138.75450000000001</v>
      </c>
      <c r="K154">
        <v>107.57900000000001</v>
      </c>
      <c r="L154">
        <v>135.3415</v>
      </c>
      <c r="M154">
        <v>173.1105</v>
      </c>
      <c r="N154" s="8">
        <f t="shared" si="27"/>
        <v>65.461660702896125</v>
      </c>
      <c r="O154" s="8">
        <f t="shared" si="28"/>
        <v>79.611796912036723</v>
      </c>
      <c r="P154" s="8">
        <f t="shared" si="29"/>
        <v>66.798746134777574</v>
      </c>
      <c r="Q154" s="8">
        <f t="shared" si="30"/>
        <v>55.675305657369144</v>
      </c>
      <c r="R154" s="2">
        <f>100</f>
        <v>100</v>
      </c>
      <c r="U154" s="9">
        <v>44902</v>
      </c>
      <c r="V154" s="3">
        <v>49.751000000000005</v>
      </c>
      <c r="W154">
        <v>41.978000000000002</v>
      </c>
      <c r="X154">
        <v>61.835499999999996</v>
      </c>
      <c r="Y154">
        <v>45.445999999999998</v>
      </c>
      <c r="Z154">
        <v>114.59700000000001</v>
      </c>
      <c r="AA154">
        <v>59.816000000000003</v>
      </c>
      <c r="AB154">
        <v>126.527</v>
      </c>
      <c r="AC154">
        <v>157.4605</v>
      </c>
      <c r="AD154" s="8">
        <f t="shared" si="31"/>
        <v>110.70538495772141</v>
      </c>
      <c r="AE154" s="8">
        <f t="shared" si="32"/>
        <v>178.95529624180821</v>
      </c>
      <c r="AF154" s="8">
        <f t="shared" si="33"/>
        <v>124.62203719364246</v>
      </c>
      <c r="AG154" s="8">
        <f t="shared" si="34"/>
        <v>73.59769593009041</v>
      </c>
      <c r="AH154" s="2">
        <f>100</f>
        <v>100</v>
      </c>
      <c r="AK154" s="10">
        <v>44959</v>
      </c>
      <c r="AL154">
        <v>69.795500000000004</v>
      </c>
      <c r="AM154">
        <v>77.399500000000003</v>
      </c>
      <c r="AN154">
        <v>76.884999999999991</v>
      </c>
      <c r="AO154">
        <v>62.223500000000001</v>
      </c>
      <c r="AP154">
        <v>182.0455</v>
      </c>
      <c r="AQ154">
        <v>158.90649999999999</v>
      </c>
      <c r="AR154">
        <v>178.84500000000003</v>
      </c>
      <c r="AS154">
        <v>208.36</v>
      </c>
      <c r="AT154">
        <f t="shared" si="35"/>
        <v>97.765956862432759</v>
      </c>
      <c r="AU154">
        <f t="shared" si="36"/>
        <v>124.20431196961736</v>
      </c>
      <c r="AV154">
        <f t="shared" si="37"/>
        <v>109.62383628281471</v>
      </c>
      <c r="AW154">
        <f t="shared" si="38"/>
        <v>76.151816567479358</v>
      </c>
      <c r="AX154" s="2">
        <f>100</f>
        <v>100</v>
      </c>
    </row>
    <row r="155" spans="1:51" ht="14.25" customHeight="1" x14ac:dyDescent="0.2">
      <c r="A155" s="3" t="s">
        <v>6</v>
      </c>
      <c r="B155" s="4" t="s">
        <v>57</v>
      </c>
      <c r="C155" s="6">
        <v>2</v>
      </c>
      <c r="D155" s="5" t="s">
        <v>4</v>
      </c>
      <c r="E155" s="9">
        <v>44868</v>
      </c>
      <c r="F155">
        <v>42.721000000000004</v>
      </c>
      <c r="G155">
        <v>43.874499999999998</v>
      </c>
      <c r="H155">
        <v>43.868499999999997</v>
      </c>
      <c r="I155">
        <v>40.427999999999997</v>
      </c>
      <c r="J155">
        <v>120.54050000000001</v>
      </c>
      <c r="K155">
        <v>86.94550000000001</v>
      </c>
      <c r="L155">
        <v>116.745</v>
      </c>
      <c r="M155">
        <v>158.0685</v>
      </c>
      <c r="N155" s="8">
        <f t="shared" si="27"/>
        <v>90.375060664258072</v>
      </c>
      <c r="O155" s="8">
        <f t="shared" si="28"/>
        <v>128.67828122214488</v>
      </c>
      <c r="P155" s="8">
        <f t="shared" si="29"/>
        <v>95.819671077990478</v>
      </c>
      <c r="Q155" s="8">
        <f t="shared" si="30"/>
        <v>65.219445999677347</v>
      </c>
      <c r="R155" s="2">
        <f>100</f>
        <v>100</v>
      </c>
      <c r="U155" s="9">
        <v>44902</v>
      </c>
      <c r="V155">
        <v>58.286500000000004</v>
      </c>
      <c r="W155">
        <v>54.144999999999996</v>
      </c>
      <c r="X155">
        <v>69.709499999999991</v>
      </c>
      <c r="Y155">
        <v>50.962000000000003</v>
      </c>
      <c r="Z155">
        <v>121.47450000000001</v>
      </c>
      <c r="AA155">
        <v>70.997500000000002</v>
      </c>
      <c r="AB155">
        <v>131.5975</v>
      </c>
      <c r="AC155">
        <v>161.8125</v>
      </c>
      <c r="AD155" s="8">
        <f t="shared" si="31"/>
        <v>122.35537088030821</v>
      </c>
      <c r="AE155" s="8">
        <f t="shared" si="32"/>
        <v>194.47128420014789</v>
      </c>
      <c r="AF155" s="8">
        <f t="shared" si="33"/>
        <v>135.07796500693402</v>
      </c>
      <c r="AG155" s="8">
        <f t="shared" si="34"/>
        <v>80.310915411355737</v>
      </c>
      <c r="AH155" s="2">
        <f>(95+90)/2</f>
        <v>92.5</v>
      </c>
      <c r="AK155" s="10">
        <v>44959</v>
      </c>
      <c r="AT155" t="e">
        <f t="shared" si="35"/>
        <v>#DIV/0!</v>
      </c>
      <c r="AU155" t="e">
        <f t="shared" si="36"/>
        <v>#DIV/0!</v>
      </c>
      <c r="AV155" t="e">
        <f t="shared" si="37"/>
        <v>#DIV/0!</v>
      </c>
      <c r="AW155" t="e">
        <f t="shared" si="38"/>
        <v>#DIV/0!</v>
      </c>
      <c r="AX155" s="2">
        <v>0</v>
      </c>
      <c r="AY155" s="3" t="s">
        <v>78</v>
      </c>
    </row>
    <row r="156" spans="1:51" ht="14.25" customHeight="1" x14ac:dyDescent="0.2">
      <c r="A156" s="3" t="s">
        <v>6</v>
      </c>
      <c r="B156" s="4" t="s">
        <v>57</v>
      </c>
      <c r="C156" s="6">
        <v>3</v>
      </c>
      <c r="D156" s="5" t="s">
        <v>4</v>
      </c>
      <c r="E156" s="9">
        <v>44868</v>
      </c>
      <c r="F156">
        <v>47.510999999999996</v>
      </c>
      <c r="G156">
        <v>49.396000000000001</v>
      </c>
      <c r="H156">
        <v>47.521000000000001</v>
      </c>
      <c r="I156">
        <v>45.612499999999997</v>
      </c>
      <c r="J156">
        <v>152.08199999999999</v>
      </c>
      <c r="K156">
        <v>121.31299999999999</v>
      </c>
      <c r="L156">
        <v>148.69</v>
      </c>
      <c r="M156">
        <v>186.16899999999998</v>
      </c>
      <c r="N156" s="8">
        <f t="shared" si="27"/>
        <v>79.66297786720321</v>
      </c>
      <c r="O156" s="8">
        <f t="shared" si="28"/>
        <v>103.83042213118134</v>
      </c>
      <c r="P156" s="8">
        <f t="shared" si="29"/>
        <v>81.497444347299748</v>
      </c>
      <c r="Q156" s="8">
        <f t="shared" si="30"/>
        <v>62.476499846913285</v>
      </c>
      <c r="R156" s="2">
        <f>100</f>
        <v>100</v>
      </c>
      <c r="U156" s="9">
        <v>44902</v>
      </c>
      <c r="V156">
        <v>70.673000000000002</v>
      </c>
      <c r="W156">
        <v>59.385999999999996</v>
      </c>
      <c r="X156">
        <v>84.985500000000002</v>
      </c>
      <c r="Y156">
        <v>67.653999999999996</v>
      </c>
      <c r="Z156">
        <v>104.34650000000001</v>
      </c>
      <c r="AA156">
        <v>52.282499999999999</v>
      </c>
      <c r="AB156">
        <v>115.95349999999999</v>
      </c>
      <c r="AC156">
        <v>144.68799999999999</v>
      </c>
      <c r="AD156" s="8">
        <f t="shared" si="31"/>
        <v>172.70933859784469</v>
      </c>
      <c r="AE156" s="8">
        <f t="shared" si="32"/>
        <v>289.64624874479989</v>
      </c>
      <c r="AF156" s="8">
        <f t="shared" si="33"/>
        <v>186.89649299072474</v>
      </c>
      <c r="AG156" s="8">
        <f t="shared" si="34"/>
        <v>119.23428342364259</v>
      </c>
      <c r="AH156" s="2">
        <f>100</f>
        <v>100</v>
      </c>
      <c r="AK156" s="10">
        <v>44959</v>
      </c>
      <c r="AT156" t="e">
        <f t="shared" si="35"/>
        <v>#DIV/0!</v>
      </c>
      <c r="AU156" t="e">
        <f t="shared" si="36"/>
        <v>#DIV/0!</v>
      </c>
      <c r="AV156" t="e">
        <f t="shared" si="37"/>
        <v>#DIV/0!</v>
      </c>
      <c r="AW156" t="e">
        <f t="shared" si="38"/>
        <v>#DIV/0!</v>
      </c>
      <c r="AX156" s="2">
        <v>0</v>
      </c>
      <c r="AY156" s="3" t="s">
        <v>78</v>
      </c>
    </row>
    <row r="157" spans="1:51" ht="14.25" customHeight="1" x14ac:dyDescent="0.2">
      <c r="A157" s="3" t="s">
        <v>6</v>
      </c>
      <c r="B157" s="4" t="s">
        <v>57</v>
      </c>
      <c r="C157" s="6">
        <v>4</v>
      </c>
      <c r="D157" s="5" t="s">
        <v>4</v>
      </c>
      <c r="E157" s="9">
        <v>44868</v>
      </c>
      <c r="F157">
        <v>38.522999999999996</v>
      </c>
      <c r="G157">
        <v>34.5045</v>
      </c>
      <c r="H157">
        <v>38.794499999999999</v>
      </c>
      <c r="I157">
        <v>42.298500000000004</v>
      </c>
      <c r="J157">
        <v>108.839</v>
      </c>
      <c r="K157">
        <v>75.100499999999997</v>
      </c>
      <c r="L157">
        <v>104.82</v>
      </c>
      <c r="M157">
        <v>146.75749999999999</v>
      </c>
      <c r="N157" s="8">
        <f t="shared" si="27"/>
        <v>90.255928481518566</v>
      </c>
      <c r="O157" s="8">
        <f t="shared" si="28"/>
        <v>117.15830786745762</v>
      </c>
      <c r="P157" s="8">
        <f t="shared" si="29"/>
        <v>94.37700343445907</v>
      </c>
      <c r="Q157" s="8">
        <f t="shared" si="30"/>
        <v>73.496192698839934</v>
      </c>
      <c r="R157" s="2">
        <f>100</f>
        <v>100</v>
      </c>
      <c r="U157" s="9">
        <v>44902</v>
      </c>
      <c r="V157">
        <v>48.311</v>
      </c>
      <c r="W157">
        <v>43.213499999999996</v>
      </c>
      <c r="X157">
        <v>60.472000000000001</v>
      </c>
      <c r="Y157">
        <v>41.211500000000001</v>
      </c>
      <c r="Z157">
        <v>122.7295</v>
      </c>
      <c r="AA157">
        <v>70.279499999999999</v>
      </c>
      <c r="AB157">
        <v>134.74450000000002</v>
      </c>
      <c r="AC157">
        <v>163.11449999999999</v>
      </c>
      <c r="AD157" s="8">
        <f t="shared" si="31"/>
        <v>100.37770055284182</v>
      </c>
      <c r="AE157" s="8">
        <f t="shared" si="32"/>
        <v>156.79454890828762</v>
      </c>
      <c r="AF157" s="8">
        <f t="shared" si="33"/>
        <v>114.44147998619609</v>
      </c>
      <c r="AG157" s="8">
        <f t="shared" si="34"/>
        <v>64.426721720018762</v>
      </c>
      <c r="AH157" s="2">
        <f>(95+100)/2</f>
        <v>97.5</v>
      </c>
      <c r="AK157" s="10">
        <v>44959</v>
      </c>
      <c r="AL157">
        <v>75.4255</v>
      </c>
      <c r="AM157">
        <v>83.909500000000008</v>
      </c>
      <c r="AN157">
        <v>76.787499999999994</v>
      </c>
      <c r="AO157">
        <v>65.582999999999998</v>
      </c>
      <c r="AP157">
        <v>167.00650000000002</v>
      </c>
      <c r="AQ157">
        <v>139.36500000000001</v>
      </c>
      <c r="AR157">
        <v>164.27449999999999</v>
      </c>
      <c r="AS157">
        <v>197.261</v>
      </c>
      <c r="AT157">
        <f t="shared" si="35"/>
        <v>115.16619113627313</v>
      </c>
      <c r="AU157">
        <f t="shared" si="36"/>
        <v>153.5315358949521</v>
      </c>
      <c r="AV157">
        <f t="shared" si="37"/>
        <v>119.19569074932507</v>
      </c>
      <c r="AW157">
        <f t="shared" si="38"/>
        <v>84.779378589787143</v>
      </c>
      <c r="AX157" s="2">
        <f>(70+85)/2</f>
        <v>77.5</v>
      </c>
    </row>
    <row r="158" spans="1:51" ht="14.25" customHeight="1" x14ac:dyDescent="0.2">
      <c r="A158" s="3" t="s">
        <v>6</v>
      </c>
      <c r="B158" s="4" t="s">
        <v>57</v>
      </c>
      <c r="C158" s="6">
        <v>5</v>
      </c>
      <c r="D158" s="5" t="s">
        <v>4</v>
      </c>
      <c r="E158" s="9">
        <v>44868</v>
      </c>
      <c r="F158">
        <v>52.728000000000002</v>
      </c>
      <c r="G158">
        <v>54.456499999999998</v>
      </c>
      <c r="H158">
        <v>52.0015</v>
      </c>
      <c r="I158">
        <v>51.743000000000002</v>
      </c>
      <c r="J158">
        <v>152.91200000000001</v>
      </c>
      <c r="K158">
        <v>121.33</v>
      </c>
      <c r="L158">
        <v>148.83249999999998</v>
      </c>
      <c r="M158">
        <v>188.57150000000001</v>
      </c>
      <c r="N158" s="8">
        <f t="shared" si="27"/>
        <v>87.930574448048546</v>
      </c>
      <c r="O158" s="8">
        <f t="shared" si="28"/>
        <v>114.45155773510261</v>
      </c>
      <c r="P158" s="8">
        <f t="shared" si="29"/>
        <v>89.096013975442204</v>
      </c>
      <c r="Q158" s="8">
        <f t="shared" si="30"/>
        <v>69.970621223249537</v>
      </c>
      <c r="R158" s="2">
        <f>100</f>
        <v>100</v>
      </c>
      <c r="U158" s="9">
        <v>44902</v>
      </c>
      <c r="V158">
        <v>68.650000000000006</v>
      </c>
      <c r="W158">
        <v>66.323000000000008</v>
      </c>
      <c r="X158">
        <v>84.561499999999995</v>
      </c>
      <c r="Y158">
        <v>55.036000000000001</v>
      </c>
      <c r="Z158">
        <v>121.60300000000001</v>
      </c>
      <c r="AA158">
        <v>67.330500000000001</v>
      </c>
      <c r="AB158">
        <v>134.114</v>
      </c>
      <c r="AC158">
        <v>163.38249999999999</v>
      </c>
      <c r="AD158" s="8">
        <f t="shared" si="31"/>
        <v>143.95820826788812</v>
      </c>
      <c r="AE158" s="8">
        <f t="shared" si="32"/>
        <v>251.18430726045403</v>
      </c>
      <c r="AF158" s="8">
        <f t="shared" si="33"/>
        <v>160.78248728693498</v>
      </c>
      <c r="AG158" s="8">
        <f t="shared" si="34"/>
        <v>85.897694061481488</v>
      </c>
      <c r="AH158" s="2">
        <f>(95+100)/2</f>
        <v>97.5</v>
      </c>
      <c r="AK158" s="10">
        <v>44959</v>
      </c>
      <c r="AL158">
        <v>90.342999999999989</v>
      </c>
      <c r="AM158">
        <v>106.34</v>
      </c>
      <c r="AN158">
        <v>93.288000000000011</v>
      </c>
      <c r="AO158">
        <v>71.424499999999995</v>
      </c>
      <c r="AP158">
        <v>173.268</v>
      </c>
      <c r="AQ158">
        <v>149.82249999999999</v>
      </c>
      <c r="AR158">
        <v>170.68700000000001</v>
      </c>
      <c r="AS158">
        <v>199.196</v>
      </c>
      <c r="AT158">
        <f t="shared" si="35"/>
        <v>132.95856707528222</v>
      </c>
      <c r="AU158">
        <f t="shared" si="36"/>
        <v>180.99217407265266</v>
      </c>
      <c r="AV158">
        <f t="shared" si="37"/>
        <v>139.36878614071372</v>
      </c>
      <c r="AW158">
        <f t="shared" si="38"/>
        <v>91.433801381553835</v>
      </c>
      <c r="AX158" s="2">
        <f>(85+90)/2</f>
        <v>87.5</v>
      </c>
    </row>
    <row r="159" spans="1:51" ht="14.25" customHeight="1" x14ac:dyDescent="0.2">
      <c r="A159" s="3" t="s">
        <v>6</v>
      </c>
      <c r="B159" s="4" t="s">
        <v>57</v>
      </c>
      <c r="C159" s="6">
        <v>6</v>
      </c>
      <c r="D159" s="5" t="s">
        <v>4</v>
      </c>
      <c r="E159" s="9">
        <v>44868</v>
      </c>
      <c r="F159">
        <v>56.588000000000001</v>
      </c>
      <c r="G159">
        <v>54.822499999999998</v>
      </c>
      <c r="H159">
        <v>57.447500000000005</v>
      </c>
      <c r="I159">
        <v>57.512500000000003</v>
      </c>
      <c r="J159">
        <v>157.23050000000001</v>
      </c>
      <c r="K159">
        <v>124.3665</v>
      </c>
      <c r="L159">
        <v>153.47899999999998</v>
      </c>
      <c r="M159">
        <v>193.90600000000001</v>
      </c>
      <c r="N159" s="8">
        <f t="shared" si="27"/>
        <v>91.775705095385433</v>
      </c>
      <c r="O159" s="8">
        <f t="shared" si="28"/>
        <v>112.40758162366875</v>
      </c>
      <c r="P159" s="8">
        <f t="shared" si="29"/>
        <v>95.447015552616335</v>
      </c>
      <c r="Q159" s="8">
        <f t="shared" si="30"/>
        <v>75.632974224624306</v>
      </c>
      <c r="R159" s="2">
        <f>100</f>
        <v>100</v>
      </c>
      <c r="U159" s="9">
        <v>44902</v>
      </c>
      <c r="V159" s="3">
        <v>54.531500000000001</v>
      </c>
      <c r="W159">
        <v>50.368499999999997</v>
      </c>
      <c r="X159">
        <v>68.010499999999993</v>
      </c>
      <c r="Y159">
        <v>45.206000000000003</v>
      </c>
      <c r="Z159">
        <v>127.78049999999999</v>
      </c>
      <c r="AA159">
        <v>75.1845</v>
      </c>
      <c r="AB159">
        <v>140.15</v>
      </c>
      <c r="AC159">
        <v>168.10500000000002</v>
      </c>
      <c r="AD159" s="8">
        <f t="shared" si="31"/>
        <v>108.82358810616644</v>
      </c>
      <c r="AE159" s="8">
        <f t="shared" si="32"/>
        <v>170.83265167687486</v>
      </c>
      <c r="AF159" s="8">
        <f t="shared" si="33"/>
        <v>123.74368533713876</v>
      </c>
      <c r="AG159" s="8">
        <f t="shared" si="34"/>
        <v>68.5733916302311</v>
      </c>
      <c r="AH159" s="2">
        <f>(100+95)/2</f>
        <v>97.5</v>
      </c>
      <c r="AK159" s="10">
        <v>44959</v>
      </c>
      <c r="AL159">
        <v>89.580999999999989</v>
      </c>
      <c r="AM159">
        <v>99.3215</v>
      </c>
      <c r="AN159">
        <v>91.40100000000001</v>
      </c>
      <c r="AO159">
        <v>78.034000000000006</v>
      </c>
      <c r="AP159">
        <v>188.785</v>
      </c>
      <c r="AQ159">
        <v>162.52799999999999</v>
      </c>
      <c r="AR159">
        <v>186.61250000000001</v>
      </c>
      <c r="AS159">
        <v>217.02549999999999</v>
      </c>
      <c r="AT159">
        <f t="shared" si="35"/>
        <v>121.00090049527239</v>
      </c>
      <c r="AU159">
        <f t="shared" si="36"/>
        <v>155.83150287950386</v>
      </c>
      <c r="AV159">
        <f t="shared" si="37"/>
        <v>124.89653694152321</v>
      </c>
      <c r="AW159">
        <f t="shared" si="38"/>
        <v>91.688165676383662</v>
      </c>
      <c r="AX159" s="2">
        <f>(95+100)/2</f>
        <v>97.5</v>
      </c>
    </row>
    <row r="160" spans="1:51" ht="14.25" customHeight="1" x14ac:dyDescent="0.2">
      <c r="A160" s="3" t="s">
        <v>6</v>
      </c>
      <c r="B160" s="4" t="s">
        <v>57</v>
      </c>
      <c r="C160" s="6">
        <v>7</v>
      </c>
      <c r="D160" s="5" t="s">
        <v>4</v>
      </c>
      <c r="E160" s="9">
        <v>44868</v>
      </c>
      <c r="F160">
        <v>55.3735</v>
      </c>
      <c r="G160">
        <v>52.022000000000006</v>
      </c>
      <c r="H160">
        <v>55.45</v>
      </c>
      <c r="I160">
        <v>58.643500000000003</v>
      </c>
      <c r="J160">
        <v>125.10900000000001</v>
      </c>
      <c r="K160">
        <v>97.215999999999994</v>
      </c>
      <c r="L160">
        <v>120.714</v>
      </c>
      <c r="M160">
        <v>157.3485</v>
      </c>
      <c r="N160" s="8">
        <f t="shared" si="27"/>
        <v>112.86352300793708</v>
      </c>
      <c r="O160" s="8">
        <f t="shared" si="28"/>
        <v>136.45500740618832</v>
      </c>
      <c r="P160" s="8">
        <f t="shared" si="29"/>
        <v>117.13430090958796</v>
      </c>
      <c r="Q160" s="8">
        <f t="shared" si="30"/>
        <v>95.038036587574723</v>
      </c>
      <c r="R160" s="2">
        <f>100</f>
        <v>100</v>
      </c>
      <c r="U160" s="9">
        <v>44902</v>
      </c>
      <c r="V160">
        <v>39.814499999999995</v>
      </c>
      <c r="W160">
        <v>33.125500000000002</v>
      </c>
      <c r="X160">
        <v>52.219499999999996</v>
      </c>
      <c r="Y160">
        <v>34.101500000000001</v>
      </c>
      <c r="Z160">
        <v>83.205000000000013</v>
      </c>
      <c r="AA160">
        <v>33.628</v>
      </c>
      <c r="AB160">
        <v>90.376499999999993</v>
      </c>
      <c r="AC160">
        <v>125.565</v>
      </c>
      <c r="AD160" s="8">
        <f t="shared" si="31"/>
        <v>122.02028123309893</v>
      </c>
      <c r="AE160" s="8">
        <f t="shared" si="32"/>
        <v>251.18955929582492</v>
      </c>
      <c r="AF160" s="8">
        <f t="shared" si="33"/>
        <v>147.33888234220177</v>
      </c>
      <c r="AG160" s="8">
        <f t="shared" si="34"/>
        <v>69.254031776370809</v>
      </c>
      <c r="AH160" s="2">
        <f>(95+100)/2</f>
        <v>97.5</v>
      </c>
      <c r="AK160" s="10">
        <v>44959</v>
      </c>
      <c r="AL160">
        <v>72.278999999999996</v>
      </c>
      <c r="AM160">
        <v>83.258499999999998</v>
      </c>
      <c r="AN160">
        <v>73.085999999999999</v>
      </c>
      <c r="AO160">
        <v>60.525500000000001</v>
      </c>
      <c r="AP160">
        <v>175.547</v>
      </c>
      <c r="AQ160">
        <v>149.5445</v>
      </c>
      <c r="AR160">
        <v>173.238</v>
      </c>
      <c r="AS160">
        <v>203.88499999999999</v>
      </c>
      <c r="AT160">
        <f t="shared" si="35"/>
        <v>104.99265154061305</v>
      </c>
      <c r="AU160">
        <f t="shared" si="36"/>
        <v>141.97056728933529</v>
      </c>
      <c r="AV160">
        <f t="shared" si="37"/>
        <v>107.57991895542548</v>
      </c>
      <c r="AW160">
        <f t="shared" si="38"/>
        <v>75.699548765235306</v>
      </c>
      <c r="AX160" s="2">
        <f>(50+75)/2</f>
        <v>62.5</v>
      </c>
    </row>
    <row r="161" spans="1:51" ht="14.25" customHeight="1" x14ac:dyDescent="0.2">
      <c r="A161" s="3" t="s">
        <v>6</v>
      </c>
      <c r="B161" s="4" t="s">
        <v>57</v>
      </c>
      <c r="C161" s="6">
        <v>8</v>
      </c>
      <c r="D161" s="5" t="s">
        <v>4</v>
      </c>
      <c r="E161" s="9">
        <v>44868</v>
      </c>
      <c r="F161">
        <v>41.192999999999998</v>
      </c>
      <c r="G161">
        <v>40.9285</v>
      </c>
      <c r="H161">
        <v>42.346999999999994</v>
      </c>
      <c r="I161">
        <v>40.339500000000001</v>
      </c>
      <c r="J161">
        <v>125.208</v>
      </c>
      <c r="K161">
        <v>93.439499999999995</v>
      </c>
      <c r="L161">
        <v>121.011</v>
      </c>
      <c r="M161">
        <v>161.15550000000002</v>
      </c>
      <c r="N161" s="8">
        <f t="shared" si="27"/>
        <v>83.894120184013801</v>
      </c>
      <c r="O161" s="8">
        <f t="shared" si="28"/>
        <v>111.69545534811296</v>
      </c>
      <c r="P161" s="8">
        <f t="shared" si="29"/>
        <v>89.235565361826602</v>
      </c>
      <c r="Q161" s="8">
        <f t="shared" si="30"/>
        <v>63.830105084840412</v>
      </c>
      <c r="R161" s="2">
        <f>100</f>
        <v>100</v>
      </c>
      <c r="U161" s="9">
        <v>44902</v>
      </c>
      <c r="V161">
        <v>69.585499999999996</v>
      </c>
      <c r="W161">
        <v>66.020499999999998</v>
      </c>
      <c r="X161">
        <v>86.613</v>
      </c>
      <c r="Y161">
        <v>56.080500000000001</v>
      </c>
      <c r="Z161">
        <v>113.6865</v>
      </c>
      <c r="AA161">
        <v>63.104500000000002</v>
      </c>
      <c r="AB161">
        <v>124.23399999999999</v>
      </c>
      <c r="AC161">
        <v>153.7595</v>
      </c>
      <c r="AD161" s="8">
        <f t="shared" si="31"/>
        <v>156.08099906321331</v>
      </c>
      <c r="AE161" s="8">
        <f t="shared" si="32"/>
        <v>266.78331180819117</v>
      </c>
      <c r="AF161" s="8">
        <f t="shared" si="33"/>
        <v>177.77995556771899</v>
      </c>
      <c r="AG161" s="8">
        <f t="shared" si="34"/>
        <v>93.005814274890341</v>
      </c>
      <c r="AH161" s="2">
        <f>100</f>
        <v>100</v>
      </c>
      <c r="AK161" s="10">
        <v>44959</v>
      </c>
      <c r="AL161">
        <v>71.875</v>
      </c>
      <c r="AM161">
        <v>79.123000000000005</v>
      </c>
      <c r="AN161">
        <v>74.31</v>
      </c>
      <c r="AO161">
        <v>62.239999999999995</v>
      </c>
      <c r="AP161">
        <v>145.874</v>
      </c>
      <c r="AQ161">
        <v>115.9015</v>
      </c>
      <c r="AR161">
        <v>142.54300000000001</v>
      </c>
      <c r="AS161">
        <v>178.96549999999999</v>
      </c>
      <c r="AT161">
        <f t="shared" si="35"/>
        <v>125.64353483142986</v>
      </c>
      <c r="AU161">
        <f t="shared" si="36"/>
        <v>174.08200066435725</v>
      </c>
      <c r="AV161">
        <f t="shared" si="37"/>
        <v>132.93567555053562</v>
      </c>
      <c r="AW161">
        <f t="shared" si="38"/>
        <v>88.683014323989823</v>
      </c>
      <c r="AX161" s="2">
        <f>98</f>
        <v>98</v>
      </c>
    </row>
    <row r="162" spans="1:51" ht="14.25" customHeight="1" x14ac:dyDescent="0.2">
      <c r="A162" s="3" t="s">
        <v>6</v>
      </c>
      <c r="B162" s="3" t="s">
        <v>58</v>
      </c>
      <c r="C162" s="6">
        <v>1</v>
      </c>
      <c r="D162" s="5" t="s">
        <v>4</v>
      </c>
      <c r="E162" s="9">
        <v>44873</v>
      </c>
      <c r="F162" s="3">
        <v>52.894500000000001</v>
      </c>
      <c r="G162">
        <v>66.986000000000004</v>
      </c>
      <c r="H162">
        <v>55.695</v>
      </c>
      <c r="I162">
        <v>36.016999999999996</v>
      </c>
      <c r="J162">
        <v>143.00900000000001</v>
      </c>
      <c r="K162">
        <v>119.55199999999999</v>
      </c>
      <c r="L162">
        <v>139.32249999999999</v>
      </c>
      <c r="M162">
        <v>170.2175</v>
      </c>
      <c r="N162" s="8">
        <f t="shared" si="27"/>
        <v>94.316424141137972</v>
      </c>
      <c r="O162" s="8">
        <f t="shared" si="28"/>
        <v>142.87866367773023</v>
      </c>
      <c r="P162" s="8">
        <f t="shared" si="29"/>
        <v>101.93777028118215</v>
      </c>
      <c r="Q162" s="8">
        <f t="shared" si="30"/>
        <v>53.95646746074874</v>
      </c>
      <c r="R162" s="2">
        <f>100</f>
        <v>100</v>
      </c>
      <c r="U162" s="9">
        <v>44903</v>
      </c>
      <c r="V162">
        <v>26.881</v>
      </c>
      <c r="W162">
        <v>9.2279999999999998</v>
      </c>
      <c r="X162">
        <v>44.070499999999996</v>
      </c>
      <c r="Y162">
        <v>27.389499999999998</v>
      </c>
      <c r="Z162">
        <v>117.71600000000001</v>
      </c>
      <c r="AA162">
        <v>54.333500000000001</v>
      </c>
      <c r="AB162">
        <v>142.38049999999998</v>
      </c>
      <c r="AC162">
        <v>156.34950000000001</v>
      </c>
      <c r="AD162" s="8">
        <f t="shared" si="31"/>
        <v>58.230444459546703</v>
      </c>
      <c r="AE162" s="8">
        <f t="shared" si="32"/>
        <v>43.309192303091088</v>
      </c>
      <c r="AF162" s="8">
        <f t="shared" si="33"/>
        <v>78.929189741572756</v>
      </c>
      <c r="AG162" s="8">
        <f t="shared" si="34"/>
        <v>44.671217368779558</v>
      </c>
      <c r="AH162" s="2">
        <f>100</f>
        <v>100</v>
      </c>
      <c r="AK162" s="10">
        <v>44967</v>
      </c>
      <c r="AT162" t="e">
        <f t="shared" si="35"/>
        <v>#DIV/0!</v>
      </c>
      <c r="AU162" t="e">
        <f t="shared" si="36"/>
        <v>#DIV/0!</v>
      </c>
      <c r="AV162" t="e">
        <f t="shared" si="37"/>
        <v>#DIV/0!</v>
      </c>
      <c r="AW162" t="e">
        <f t="shared" si="38"/>
        <v>#DIV/0!</v>
      </c>
      <c r="AX162" s="2">
        <v>0</v>
      </c>
      <c r="AY162" s="3" t="s">
        <v>78</v>
      </c>
    </row>
    <row r="163" spans="1:51" ht="14.25" customHeight="1" x14ac:dyDescent="0.2">
      <c r="A163" s="3" t="s">
        <v>6</v>
      </c>
      <c r="B163" s="3" t="s">
        <v>58</v>
      </c>
      <c r="C163" s="6">
        <v>2</v>
      </c>
      <c r="D163" s="5" t="s">
        <v>4</v>
      </c>
      <c r="E163" s="9">
        <v>44873</v>
      </c>
      <c r="F163">
        <v>73.601500000000001</v>
      </c>
      <c r="G163">
        <v>91.393000000000001</v>
      </c>
      <c r="H163">
        <v>73.099999999999994</v>
      </c>
      <c r="I163">
        <v>56.320499999999996</v>
      </c>
      <c r="J163">
        <v>172.26150000000001</v>
      </c>
      <c r="K163">
        <v>153.10599999999999</v>
      </c>
      <c r="L163">
        <v>167.92500000000001</v>
      </c>
      <c r="M163">
        <v>195.76850000000002</v>
      </c>
      <c r="N163" s="8">
        <f t="shared" si="27"/>
        <v>108.95285655819785</v>
      </c>
      <c r="O163" s="8">
        <f t="shared" si="28"/>
        <v>152.21620968479354</v>
      </c>
      <c r="P163" s="8">
        <f t="shared" si="29"/>
        <v>111.00491290754799</v>
      </c>
      <c r="Q163" s="8">
        <f t="shared" si="30"/>
        <v>73.360767947856772</v>
      </c>
      <c r="R163" s="2">
        <f>(95+100)/2</f>
        <v>97.5</v>
      </c>
      <c r="U163" s="9">
        <v>44903</v>
      </c>
      <c r="V163">
        <v>52.786500000000004</v>
      </c>
      <c r="W163">
        <v>41.649000000000001</v>
      </c>
      <c r="X163">
        <v>75.096000000000004</v>
      </c>
      <c r="Y163">
        <v>52.789500000000004</v>
      </c>
      <c r="Z163">
        <v>127.13849999999999</v>
      </c>
      <c r="AA163">
        <v>61.616</v>
      </c>
      <c r="AB163">
        <v>153.12899999999999</v>
      </c>
      <c r="AC163">
        <v>166.48599999999999</v>
      </c>
      <c r="AD163" s="8">
        <f t="shared" si="31"/>
        <v>105.87318160903268</v>
      </c>
      <c r="AE163" s="8">
        <f t="shared" si="32"/>
        <v>172.36586276291874</v>
      </c>
      <c r="AF163" s="8">
        <f t="shared" si="33"/>
        <v>125.05456184001726</v>
      </c>
      <c r="AG163" s="8">
        <f t="shared" si="34"/>
        <v>80.855582451377302</v>
      </c>
      <c r="AH163" s="2">
        <f>(100+75)/2</f>
        <v>87.5</v>
      </c>
      <c r="AK163" s="10">
        <v>44967</v>
      </c>
      <c r="AT163" t="e">
        <f t="shared" si="35"/>
        <v>#DIV/0!</v>
      </c>
      <c r="AU163" t="e">
        <f t="shared" si="36"/>
        <v>#DIV/0!</v>
      </c>
      <c r="AV163" t="e">
        <f t="shared" si="37"/>
        <v>#DIV/0!</v>
      </c>
      <c r="AW163" t="e">
        <f t="shared" si="38"/>
        <v>#DIV/0!</v>
      </c>
      <c r="AX163" s="7">
        <v>0</v>
      </c>
      <c r="AY163" s="3" t="s">
        <v>78</v>
      </c>
    </row>
    <row r="164" spans="1:51" ht="14.25" customHeight="1" x14ac:dyDescent="0.2">
      <c r="A164" s="3" t="s">
        <v>6</v>
      </c>
      <c r="B164" s="3" t="s">
        <v>58</v>
      </c>
      <c r="C164" s="6">
        <v>3</v>
      </c>
      <c r="D164" s="5" t="s">
        <v>4</v>
      </c>
      <c r="E164" s="9">
        <v>44873</v>
      </c>
      <c r="F164">
        <v>46.538499999999999</v>
      </c>
      <c r="G164">
        <v>60.256500000000003</v>
      </c>
      <c r="H164">
        <v>46.713000000000001</v>
      </c>
      <c r="I164">
        <v>32.656999999999996</v>
      </c>
      <c r="J164">
        <v>163.1815</v>
      </c>
      <c r="K164">
        <v>140.77549999999999</v>
      </c>
      <c r="L164">
        <v>158.44400000000002</v>
      </c>
      <c r="M164">
        <v>190.25700000000001</v>
      </c>
      <c r="N164" s="8">
        <f t="shared" si="27"/>
        <v>72.724650159484995</v>
      </c>
      <c r="O164" s="8">
        <f t="shared" si="28"/>
        <v>109.14830705627045</v>
      </c>
      <c r="P164" s="8">
        <f t="shared" si="29"/>
        <v>75.179968948019493</v>
      </c>
      <c r="Q164" s="8">
        <f t="shared" si="30"/>
        <v>43.769926993487751</v>
      </c>
      <c r="R164" s="2">
        <f>100</f>
        <v>100</v>
      </c>
      <c r="U164" s="9">
        <v>44903</v>
      </c>
      <c r="V164" s="3">
        <v>33.850499999999997</v>
      </c>
      <c r="W164">
        <v>17.975999999999999</v>
      </c>
      <c r="X164">
        <v>52.040499999999994</v>
      </c>
      <c r="Y164">
        <v>31.5505</v>
      </c>
      <c r="Z164">
        <v>109.9995</v>
      </c>
      <c r="AA164">
        <v>47.590999999999994</v>
      </c>
      <c r="AB164">
        <v>133.32249999999999</v>
      </c>
      <c r="AC164">
        <v>149.0095</v>
      </c>
      <c r="AD164" s="8">
        <f t="shared" si="31"/>
        <v>78.471970327137839</v>
      </c>
      <c r="AE164" s="8">
        <f t="shared" si="32"/>
        <v>96.31821142653024</v>
      </c>
      <c r="AF164" s="8">
        <f t="shared" si="33"/>
        <v>99.535543512910408</v>
      </c>
      <c r="AG164" s="8">
        <f t="shared" si="34"/>
        <v>53.992379680490167</v>
      </c>
      <c r="AH164" s="2">
        <f>100</f>
        <v>100</v>
      </c>
      <c r="AK164" s="10">
        <v>44967</v>
      </c>
      <c r="AT164" t="e">
        <f t="shared" si="35"/>
        <v>#DIV/0!</v>
      </c>
      <c r="AU164" t="e">
        <f t="shared" si="36"/>
        <v>#DIV/0!</v>
      </c>
      <c r="AV164" t="e">
        <f t="shared" si="37"/>
        <v>#DIV/0!</v>
      </c>
      <c r="AW164" t="e">
        <f t="shared" si="38"/>
        <v>#DIV/0!</v>
      </c>
      <c r="AX164" s="2">
        <v>0</v>
      </c>
      <c r="AY164" s="3" t="s">
        <v>78</v>
      </c>
    </row>
    <row r="165" spans="1:51" ht="14.25" customHeight="1" x14ac:dyDescent="0.2">
      <c r="A165" s="3" t="s">
        <v>6</v>
      </c>
      <c r="B165" s="3" t="s">
        <v>58</v>
      </c>
      <c r="C165" s="6">
        <v>4</v>
      </c>
      <c r="D165" s="5" t="s">
        <v>4</v>
      </c>
      <c r="E165" s="9">
        <v>44873</v>
      </c>
      <c r="F165">
        <v>50.891499999999994</v>
      </c>
      <c r="G165">
        <v>62.635999999999996</v>
      </c>
      <c r="H165">
        <v>51.158500000000004</v>
      </c>
      <c r="I165">
        <v>38.900999999999996</v>
      </c>
      <c r="J165">
        <v>152.35300000000001</v>
      </c>
      <c r="K165">
        <v>130.39949999999999</v>
      </c>
      <c r="L165">
        <v>147.80349999999999</v>
      </c>
      <c r="M165">
        <v>178.83949999999999</v>
      </c>
      <c r="N165" s="8">
        <f t="shared" si="27"/>
        <v>85.179369621864993</v>
      </c>
      <c r="O165" s="8">
        <f t="shared" si="28"/>
        <v>122.48651260165875</v>
      </c>
      <c r="P165" s="8">
        <f t="shared" si="29"/>
        <v>88.261898398887723</v>
      </c>
      <c r="Q165" s="8">
        <f t="shared" si="30"/>
        <v>55.46736039856966</v>
      </c>
      <c r="R165" s="2">
        <f>100</f>
        <v>100</v>
      </c>
      <c r="U165" s="9">
        <v>44903</v>
      </c>
      <c r="V165">
        <v>33.621499999999997</v>
      </c>
      <c r="W165">
        <v>14.109500000000001</v>
      </c>
      <c r="X165">
        <v>49.533500000000004</v>
      </c>
      <c r="Y165">
        <v>37.192999999999998</v>
      </c>
      <c r="Z165">
        <v>108.7795</v>
      </c>
      <c r="AA165">
        <v>45.359499999999997</v>
      </c>
      <c r="AB165">
        <v>129.79400000000001</v>
      </c>
      <c r="AC165">
        <v>151.19349999999997</v>
      </c>
      <c r="AD165" s="8">
        <f t="shared" si="31"/>
        <v>78.815240923151876</v>
      </c>
      <c r="AE165" s="8">
        <f t="shared" si="32"/>
        <v>79.320153440844805</v>
      </c>
      <c r="AF165" s="8">
        <f t="shared" si="33"/>
        <v>97.316073932539254</v>
      </c>
      <c r="AG165" s="8">
        <f t="shared" si="34"/>
        <v>62.72898636515459</v>
      </c>
      <c r="AH165" s="2">
        <f>100</f>
        <v>100</v>
      </c>
      <c r="AK165" s="10">
        <v>44967</v>
      </c>
      <c r="AT165" t="e">
        <f t="shared" si="35"/>
        <v>#DIV/0!</v>
      </c>
      <c r="AU165" t="e">
        <f t="shared" si="36"/>
        <v>#DIV/0!</v>
      </c>
      <c r="AV165" t="e">
        <f t="shared" si="37"/>
        <v>#DIV/0!</v>
      </c>
      <c r="AW165" t="e">
        <f t="shared" si="38"/>
        <v>#DIV/0!</v>
      </c>
      <c r="AX165" s="2">
        <v>0</v>
      </c>
      <c r="AY165" s="3" t="s">
        <v>78</v>
      </c>
    </row>
    <row r="166" spans="1:51" ht="14.25" customHeight="1" x14ac:dyDescent="0.2">
      <c r="A166" s="3" t="s">
        <v>6</v>
      </c>
      <c r="B166" s="3" t="s">
        <v>58</v>
      </c>
      <c r="C166" s="6">
        <v>5</v>
      </c>
      <c r="D166" s="5" t="s">
        <v>4</v>
      </c>
      <c r="E166" s="9">
        <v>44873</v>
      </c>
      <c r="F166">
        <v>32.21</v>
      </c>
      <c r="G166">
        <v>32.21</v>
      </c>
      <c r="H166">
        <v>49.521999999999998</v>
      </c>
      <c r="I166">
        <v>32.21</v>
      </c>
      <c r="J166">
        <v>159.27250000000001</v>
      </c>
      <c r="K166">
        <v>140.3785</v>
      </c>
      <c r="L166">
        <v>155.02600000000001</v>
      </c>
      <c r="M166">
        <v>182.45749999999998</v>
      </c>
      <c r="N166" s="8">
        <f t="shared" si="27"/>
        <v>51.569166051892196</v>
      </c>
      <c r="O166" s="8">
        <f t="shared" si="28"/>
        <v>58.510028245066017</v>
      </c>
      <c r="P166" s="8">
        <f t="shared" si="29"/>
        <v>81.458013494510595</v>
      </c>
      <c r="Q166" s="8">
        <f t="shared" si="30"/>
        <v>45.016236657851834</v>
      </c>
      <c r="R166" s="2">
        <f>100</f>
        <v>100</v>
      </c>
      <c r="U166" s="9">
        <v>44903</v>
      </c>
      <c r="V166">
        <v>30.462000000000003</v>
      </c>
      <c r="W166">
        <v>13.238999999999999</v>
      </c>
      <c r="X166">
        <v>46.85</v>
      </c>
      <c r="Y166">
        <v>31.299500000000002</v>
      </c>
      <c r="Z166">
        <v>120.744</v>
      </c>
      <c r="AA166">
        <v>54.984000000000002</v>
      </c>
      <c r="AB166">
        <v>144.12</v>
      </c>
      <c r="AC166">
        <v>163.07999999999998</v>
      </c>
      <c r="AD166" s="8">
        <f t="shared" si="31"/>
        <v>64.332886106141927</v>
      </c>
      <c r="AE166" s="8">
        <f t="shared" si="32"/>
        <v>61.398679615888248</v>
      </c>
      <c r="AF166" s="8">
        <f t="shared" si="33"/>
        <v>82.894462947543715</v>
      </c>
      <c r="AG166" s="8">
        <f t="shared" si="34"/>
        <v>48.941455114054463</v>
      </c>
      <c r="AH166" s="2">
        <f>100</f>
        <v>100</v>
      </c>
      <c r="AK166" s="10">
        <v>44967</v>
      </c>
      <c r="AL166" s="3">
        <v>51.535499999999999</v>
      </c>
      <c r="AM166">
        <v>67.028999999999996</v>
      </c>
      <c r="AN166">
        <v>49.7395</v>
      </c>
      <c r="AO166">
        <v>37.8185</v>
      </c>
      <c r="AP166">
        <v>157.0145</v>
      </c>
      <c r="AQ166">
        <v>126.3365</v>
      </c>
      <c r="AR166">
        <v>147.5445</v>
      </c>
      <c r="AS166">
        <v>197.18799999999999</v>
      </c>
      <c r="AT166">
        <f t="shared" si="35"/>
        <v>83.696426126249492</v>
      </c>
      <c r="AU166">
        <f t="shared" si="36"/>
        <v>135.2926113989227</v>
      </c>
      <c r="AV166">
        <f t="shared" si="37"/>
        <v>85.964387015442796</v>
      </c>
      <c r="AW166">
        <f t="shared" si="38"/>
        <v>48.906208795667084</v>
      </c>
      <c r="AX166" s="2">
        <f>(90+95)/2</f>
        <v>92.5</v>
      </c>
    </row>
    <row r="167" spans="1:51" ht="14.25" customHeight="1" x14ac:dyDescent="0.2">
      <c r="A167" s="3" t="s">
        <v>6</v>
      </c>
      <c r="B167" s="3" t="s">
        <v>58</v>
      </c>
      <c r="C167" s="6">
        <v>6</v>
      </c>
      <c r="D167" s="5" t="s">
        <v>4</v>
      </c>
      <c r="E167" s="9">
        <v>44873</v>
      </c>
      <c r="F167">
        <v>61.757499999999993</v>
      </c>
      <c r="G167">
        <v>75.361999999999995</v>
      </c>
      <c r="H167">
        <v>61.573999999999998</v>
      </c>
      <c r="I167">
        <v>48.335499999999996</v>
      </c>
      <c r="J167">
        <v>160.27350000000001</v>
      </c>
      <c r="K167">
        <v>139.61250000000001</v>
      </c>
      <c r="L167">
        <v>156.49449999999999</v>
      </c>
      <c r="M167">
        <v>184.803</v>
      </c>
      <c r="N167" s="8">
        <f t="shared" si="27"/>
        <v>98.258055760933644</v>
      </c>
      <c r="O167" s="8">
        <f t="shared" si="28"/>
        <v>137.64748858447487</v>
      </c>
      <c r="P167" s="8">
        <f t="shared" si="29"/>
        <v>100.33176884810649</v>
      </c>
      <c r="Q167" s="8">
        <f t="shared" si="30"/>
        <v>66.695629941072383</v>
      </c>
      <c r="R167" s="2">
        <f>100</f>
        <v>100</v>
      </c>
      <c r="U167" s="9">
        <v>44908</v>
      </c>
      <c r="V167">
        <v>31.295499999999997</v>
      </c>
      <c r="W167">
        <v>12.135999999999999</v>
      </c>
      <c r="X167">
        <v>46.859499999999997</v>
      </c>
      <c r="Y167">
        <v>34.933</v>
      </c>
      <c r="Z167">
        <v>101.5835</v>
      </c>
      <c r="AA167">
        <v>39.632999999999996</v>
      </c>
      <c r="AB167">
        <v>124.90299999999999</v>
      </c>
      <c r="AC167">
        <v>140.21350000000001</v>
      </c>
      <c r="AD167" s="8">
        <f t="shared" si="31"/>
        <v>78.559534766965101</v>
      </c>
      <c r="AE167" s="8">
        <f t="shared" si="32"/>
        <v>78.083415335705098</v>
      </c>
      <c r="AF167" s="8">
        <f t="shared" si="33"/>
        <v>95.667618071623579</v>
      </c>
      <c r="AG167" s="8">
        <f t="shared" si="34"/>
        <v>63.531079389645072</v>
      </c>
      <c r="AH167" s="2">
        <f>100</f>
        <v>100</v>
      </c>
      <c r="AK167" s="10">
        <v>44967</v>
      </c>
      <c r="AT167" t="e">
        <f t="shared" si="35"/>
        <v>#DIV/0!</v>
      </c>
      <c r="AU167" t="e">
        <f t="shared" si="36"/>
        <v>#DIV/0!</v>
      </c>
      <c r="AV167" t="e">
        <f t="shared" si="37"/>
        <v>#DIV/0!</v>
      </c>
      <c r="AW167" t="e">
        <f t="shared" si="38"/>
        <v>#DIV/0!</v>
      </c>
      <c r="AX167" s="2">
        <v>0</v>
      </c>
      <c r="AY167" s="3" t="s">
        <v>12</v>
      </c>
    </row>
    <row r="168" spans="1:51" ht="14.25" customHeight="1" x14ac:dyDescent="0.2">
      <c r="A168" s="3" t="s">
        <v>6</v>
      </c>
      <c r="B168" s="3" t="s">
        <v>58</v>
      </c>
      <c r="C168" s="6">
        <v>7</v>
      </c>
      <c r="D168" s="5" t="s">
        <v>4</v>
      </c>
      <c r="E168" s="9">
        <v>44873</v>
      </c>
      <c r="F168">
        <v>46.165999999999997</v>
      </c>
      <c r="G168">
        <v>46.165999999999997</v>
      </c>
      <c r="H168">
        <v>63.858000000000004</v>
      </c>
      <c r="I168">
        <v>46.165999999999997</v>
      </c>
      <c r="J168">
        <v>141.87649999999999</v>
      </c>
      <c r="K168">
        <v>123.4725</v>
      </c>
      <c r="L168">
        <v>136.7235</v>
      </c>
      <c r="M168">
        <v>165.51650000000001</v>
      </c>
      <c r="N168" s="8">
        <f t="shared" si="27"/>
        <v>82.975898052179176</v>
      </c>
      <c r="O168" s="8">
        <f t="shared" si="28"/>
        <v>95.343740509020236</v>
      </c>
      <c r="P168" s="8">
        <f t="shared" si="29"/>
        <v>119.10015469176842</v>
      </c>
      <c r="Q168" s="8">
        <f t="shared" si="30"/>
        <v>71.124812329888556</v>
      </c>
      <c r="R168" s="2">
        <f>100</f>
        <v>100</v>
      </c>
      <c r="U168" s="9">
        <v>44903</v>
      </c>
      <c r="V168">
        <v>37.913499999999999</v>
      </c>
      <c r="W168">
        <v>23.8245</v>
      </c>
      <c r="X168">
        <v>54.402000000000001</v>
      </c>
      <c r="Y168">
        <v>35.524499999999996</v>
      </c>
      <c r="Z168">
        <v>120.434</v>
      </c>
      <c r="AA168">
        <v>62.350499999999997</v>
      </c>
      <c r="AB168">
        <v>142.3005</v>
      </c>
      <c r="AC168">
        <v>156.815</v>
      </c>
      <c r="AD168" s="8">
        <f t="shared" si="31"/>
        <v>80.275856485710023</v>
      </c>
      <c r="AE168" s="8">
        <f t="shared" si="32"/>
        <v>97.437029374263247</v>
      </c>
      <c r="AF168" s="8">
        <f t="shared" si="33"/>
        <v>97.487429770099197</v>
      </c>
      <c r="AG168" s="8">
        <f t="shared" si="34"/>
        <v>57.767098173006403</v>
      </c>
      <c r="AH168" s="2">
        <f>100</f>
        <v>100</v>
      </c>
      <c r="AK168" s="10">
        <v>44967</v>
      </c>
      <c r="AT168" t="e">
        <f t="shared" si="35"/>
        <v>#DIV/0!</v>
      </c>
      <c r="AU168" t="e">
        <f t="shared" si="36"/>
        <v>#DIV/0!</v>
      </c>
      <c r="AV168" t="e">
        <f t="shared" si="37"/>
        <v>#DIV/0!</v>
      </c>
      <c r="AW168" t="e">
        <f t="shared" si="38"/>
        <v>#DIV/0!</v>
      </c>
      <c r="AX168" s="2">
        <v>0</v>
      </c>
      <c r="AY168" s="3" t="s">
        <v>78</v>
      </c>
    </row>
    <row r="169" spans="1:51" ht="14.25" customHeight="1" x14ac:dyDescent="0.2">
      <c r="A169" s="3" t="s">
        <v>6</v>
      </c>
      <c r="B169" s="3" t="s">
        <v>58</v>
      </c>
      <c r="C169" s="6">
        <v>8</v>
      </c>
      <c r="D169" s="5" t="s">
        <v>4</v>
      </c>
      <c r="E169" s="9">
        <v>44873</v>
      </c>
      <c r="F169">
        <v>54.024000000000001</v>
      </c>
      <c r="G169">
        <v>64.232500000000002</v>
      </c>
      <c r="H169">
        <v>65.089500000000001</v>
      </c>
      <c r="I169">
        <v>42.619</v>
      </c>
      <c r="J169">
        <v>154.17500000000001</v>
      </c>
      <c r="K169">
        <v>134.732</v>
      </c>
      <c r="L169">
        <v>149.78300000000002</v>
      </c>
      <c r="M169">
        <v>177.96100000000001</v>
      </c>
      <c r="N169" s="8">
        <f t="shared" si="27"/>
        <v>89.353786281822607</v>
      </c>
      <c r="O169" s="8">
        <f t="shared" si="28"/>
        <v>121.56939331413473</v>
      </c>
      <c r="P169" s="8">
        <f t="shared" si="29"/>
        <v>110.81245869023854</v>
      </c>
      <c r="Q169" s="8">
        <f t="shared" si="30"/>
        <v>61.068689207185841</v>
      </c>
      <c r="R169" s="2">
        <f>100</f>
        <v>100</v>
      </c>
      <c r="U169" s="9">
        <v>44908</v>
      </c>
      <c r="V169">
        <v>35.605499999999999</v>
      </c>
      <c r="W169">
        <v>50.668500000000002</v>
      </c>
      <c r="X169">
        <v>30.297000000000001</v>
      </c>
      <c r="Y169">
        <v>25.853000000000002</v>
      </c>
      <c r="Z169">
        <v>125.51650000000001</v>
      </c>
      <c r="AA169">
        <v>115.29050000000001</v>
      </c>
      <c r="AB169">
        <v>107.70750000000001</v>
      </c>
      <c r="AC169">
        <v>153.72500000000002</v>
      </c>
      <c r="AD169" s="8">
        <f t="shared" si="31"/>
        <v>72.336326299729521</v>
      </c>
      <c r="AE169" s="8">
        <f t="shared" si="32"/>
        <v>112.06879578109211</v>
      </c>
      <c r="AF169" s="8">
        <f t="shared" si="33"/>
        <v>71.728848965949439</v>
      </c>
      <c r="AG169" s="8">
        <f t="shared" si="34"/>
        <v>42.885119531631155</v>
      </c>
      <c r="AH169" s="2">
        <f>(95+95)/2</f>
        <v>95</v>
      </c>
      <c r="AK169" s="10">
        <v>44967</v>
      </c>
      <c r="AL169">
        <v>97.651499999999999</v>
      </c>
      <c r="AM169">
        <v>111.2405</v>
      </c>
      <c r="AN169">
        <v>95.936999999999998</v>
      </c>
      <c r="AO169">
        <v>85.779500000000013</v>
      </c>
      <c r="AP169">
        <v>186.15049999999999</v>
      </c>
      <c r="AQ169">
        <v>164.44749999999999</v>
      </c>
      <c r="AR169">
        <v>178.27699999999999</v>
      </c>
      <c r="AS169">
        <v>215.76</v>
      </c>
      <c r="AT169">
        <f t="shared" si="35"/>
        <v>133.76881877835407</v>
      </c>
      <c r="AU169">
        <f t="shared" si="36"/>
        <v>172.49473236139193</v>
      </c>
      <c r="AV169">
        <f t="shared" si="37"/>
        <v>137.22429141167959</v>
      </c>
      <c r="AW169">
        <f t="shared" si="38"/>
        <v>101.38010984427144</v>
      </c>
      <c r="AX169" s="2">
        <f>(75+40)/2</f>
        <v>57.5</v>
      </c>
    </row>
    <row r="170" spans="1:51" ht="14.25" customHeight="1" x14ac:dyDescent="0.2">
      <c r="A170" s="3" t="s">
        <v>6</v>
      </c>
      <c r="B170" s="3" t="s">
        <v>59</v>
      </c>
      <c r="C170" s="6">
        <v>1</v>
      </c>
      <c r="D170" s="5" t="s">
        <v>4</v>
      </c>
      <c r="E170" s="9">
        <v>44873</v>
      </c>
      <c r="F170">
        <v>64.676000000000002</v>
      </c>
      <c r="G170">
        <v>74.950999999999993</v>
      </c>
      <c r="H170">
        <v>66.645499999999998</v>
      </c>
      <c r="I170">
        <v>52.442999999999998</v>
      </c>
      <c r="J170">
        <v>145.17449999999999</v>
      </c>
      <c r="K170">
        <v>119.56299999999999</v>
      </c>
      <c r="L170">
        <v>140.60550000000001</v>
      </c>
      <c r="M170">
        <v>175.29500000000002</v>
      </c>
      <c r="N170" s="8">
        <f t="shared" si="27"/>
        <v>113.60383538431337</v>
      </c>
      <c r="O170" s="8">
        <f t="shared" si="28"/>
        <v>159.8530063648453</v>
      </c>
      <c r="P170" s="8">
        <f t="shared" si="29"/>
        <v>120.86726692768063</v>
      </c>
      <c r="Q170" s="8">
        <f t="shared" si="30"/>
        <v>76.288342508343064</v>
      </c>
      <c r="R170" s="2">
        <f>100</f>
        <v>100</v>
      </c>
      <c r="U170" s="9">
        <v>44903</v>
      </c>
      <c r="V170">
        <v>54.801000000000002</v>
      </c>
      <c r="W170">
        <v>36.639499999999998</v>
      </c>
      <c r="X170">
        <v>74.886499999999998</v>
      </c>
      <c r="Y170">
        <v>52.947000000000003</v>
      </c>
      <c r="Z170">
        <v>129.2115</v>
      </c>
      <c r="AA170">
        <v>67.183000000000007</v>
      </c>
      <c r="AB170">
        <v>153.40350000000001</v>
      </c>
      <c r="AC170">
        <v>166.97050000000002</v>
      </c>
      <c r="AD170" s="8">
        <f t="shared" si="31"/>
        <v>108.15024204501923</v>
      </c>
      <c r="AE170" s="8">
        <f t="shared" si="32"/>
        <v>139.0689981096408</v>
      </c>
      <c r="AF170" s="8">
        <f t="shared" si="33"/>
        <v>124.48254114149938</v>
      </c>
      <c r="AG170" s="8">
        <f t="shared" si="34"/>
        <v>80.861499486436216</v>
      </c>
      <c r="AH170" s="2">
        <f>100</f>
        <v>100</v>
      </c>
      <c r="AK170" s="10">
        <v>44967</v>
      </c>
      <c r="AL170">
        <v>58.523499999999999</v>
      </c>
      <c r="AM170">
        <v>76.864499999999992</v>
      </c>
      <c r="AN170">
        <v>56.551500000000004</v>
      </c>
      <c r="AO170">
        <v>42.138500000000001</v>
      </c>
      <c r="AP170">
        <v>146.31100000000001</v>
      </c>
      <c r="AQ170">
        <v>126.25149999999999</v>
      </c>
      <c r="AR170">
        <v>135.02449999999999</v>
      </c>
      <c r="AS170">
        <v>177.61349999999999</v>
      </c>
      <c r="AT170">
        <f t="shared" si="35"/>
        <v>101.99843142347466</v>
      </c>
      <c r="AU170">
        <f t="shared" si="36"/>
        <v>155.24922476168598</v>
      </c>
      <c r="AV170">
        <f t="shared" si="37"/>
        <v>106.80011775640719</v>
      </c>
      <c r="AW170">
        <f t="shared" si="38"/>
        <v>60.498315161854258</v>
      </c>
      <c r="AX170" s="2">
        <f>(65+75)/2</f>
        <v>70</v>
      </c>
    </row>
    <row r="171" spans="1:51" ht="14.25" customHeight="1" x14ac:dyDescent="0.2">
      <c r="A171" s="3" t="s">
        <v>6</v>
      </c>
      <c r="B171" s="3" t="s">
        <v>59</v>
      </c>
      <c r="C171" s="6">
        <v>2</v>
      </c>
      <c r="D171" s="5" t="s">
        <v>4</v>
      </c>
      <c r="E171" s="9">
        <v>44873</v>
      </c>
      <c r="F171">
        <v>51.734999999999999</v>
      </c>
      <c r="G171">
        <v>63.874499999999998</v>
      </c>
      <c r="H171">
        <v>51.368499999999997</v>
      </c>
      <c r="I171">
        <v>39.950000000000003</v>
      </c>
      <c r="J171">
        <v>141.57849999999999</v>
      </c>
      <c r="K171">
        <v>120.02799999999999</v>
      </c>
      <c r="L171">
        <v>136.48149999999998</v>
      </c>
      <c r="M171">
        <v>168.1825</v>
      </c>
      <c r="N171" s="8">
        <f t="shared" si="27"/>
        <v>93.180991464099421</v>
      </c>
      <c r="O171" s="8">
        <f t="shared" si="28"/>
        <v>135.70164878195089</v>
      </c>
      <c r="P171" s="8">
        <f t="shared" si="29"/>
        <v>95.976139623318915</v>
      </c>
      <c r="Q171" s="8">
        <f t="shared" si="30"/>
        <v>60.572592273274573</v>
      </c>
      <c r="R171" s="2">
        <f>100</f>
        <v>100</v>
      </c>
      <c r="U171" s="9">
        <v>44903</v>
      </c>
      <c r="V171">
        <v>49.174999999999997</v>
      </c>
      <c r="W171">
        <v>33.120000000000005</v>
      </c>
      <c r="X171">
        <v>72.52</v>
      </c>
      <c r="Y171">
        <v>41.911999999999999</v>
      </c>
      <c r="Z171">
        <v>119.4795</v>
      </c>
      <c r="AA171">
        <v>57.457999999999998</v>
      </c>
      <c r="AB171">
        <v>145.958</v>
      </c>
      <c r="AC171">
        <v>154.99449999999999</v>
      </c>
      <c r="AD171" s="8">
        <f t="shared" si="31"/>
        <v>104.95210475437209</v>
      </c>
      <c r="AE171" s="8">
        <f t="shared" si="32"/>
        <v>146.98736468376904</v>
      </c>
      <c r="AF171" s="8">
        <f t="shared" si="33"/>
        <v>126.69809123172418</v>
      </c>
      <c r="AG171" s="8">
        <f t="shared" si="34"/>
        <v>68.95444677069186</v>
      </c>
      <c r="AH171" s="2">
        <f>100</f>
        <v>100</v>
      </c>
      <c r="AK171" s="10">
        <v>44967</v>
      </c>
      <c r="AT171" t="e">
        <f t="shared" si="35"/>
        <v>#DIV/0!</v>
      </c>
      <c r="AU171" t="e">
        <f t="shared" si="36"/>
        <v>#DIV/0!</v>
      </c>
      <c r="AV171" t="e">
        <f t="shared" si="37"/>
        <v>#DIV/0!</v>
      </c>
      <c r="AW171" t="e">
        <f t="shared" si="38"/>
        <v>#DIV/0!</v>
      </c>
      <c r="AX171" s="2">
        <v>0</v>
      </c>
      <c r="AY171" s="3" t="s">
        <v>78</v>
      </c>
    </row>
    <row r="172" spans="1:51" ht="14.25" customHeight="1" x14ac:dyDescent="0.2">
      <c r="A172" s="3" t="s">
        <v>6</v>
      </c>
      <c r="B172" s="3" t="s">
        <v>59</v>
      </c>
      <c r="C172" s="6">
        <v>3</v>
      </c>
      <c r="D172" s="5" t="s">
        <v>4</v>
      </c>
      <c r="E172" s="9">
        <v>44873</v>
      </c>
      <c r="F172">
        <v>70.035499999999999</v>
      </c>
      <c r="G172">
        <v>85.96350000000001</v>
      </c>
      <c r="H172">
        <v>72.090499999999992</v>
      </c>
      <c r="I172">
        <v>52.048500000000004</v>
      </c>
      <c r="J172">
        <v>142.435</v>
      </c>
      <c r="K172">
        <v>122.28100000000001</v>
      </c>
      <c r="L172">
        <v>137.58350000000002</v>
      </c>
      <c r="M172">
        <v>167.35550000000001</v>
      </c>
      <c r="N172" s="8">
        <f t="shared" si="27"/>
        <v>125.38387685610981</v>
      </c>
      <c r="O172" s="8">
        <f t="shared" si="28"/>
        <v>179.26491032948701</v>
      </c>
      <c r="P172" s="8">
        <f t="shared" si="29"/>
        <v>133.61396897156996</v>
      </c>
      <c r="Q172" s="8">
        <f t="shared" si="30"/>
        <v>79.306431518533898</v>
      </c>
      <c r="R172" s="2">
        <f>100</f>
        <v>100</v>
      </c>
      <c r="U172" s="9">
        <v>44903</v>
      </c>
      <c r="V172">
        <v>32.335000000000001</v>
      </c>
      <c r="W172">
        <v>14.304500000000001</v>
      </c>
      <c r="X172">
        <v>50.671999999999997</v>
      </c>
      <c r="Y172">
        <v>32.082000000000001</v>
      </c>
      <c r="Z172">
        <v>101.959</v>
      </c>
      <c r="AA172">
        <v>40.296500000000002</v>
      </c>
      <c r="AB172">
        <v>124.7105</v>
      </c>
      <c r="AC172">
        <v>140.8485</v>
      </c>
      <c r="AD172" s="8">
        <f t="shared" si="31"/>
        <v>80.870006571268846</v>
      </c>
      <c r="AE172" s="8">
        <f t="shared" si="32"/>
        <v>90.520206469544505</v>
      </c>
      <c r="AF172" s="8">
        <f t="shared" si="33"/>
        <v>103.61084271172035</v>
      </c>
      <c r="AG172" s="8">
        <f t="shared" si="34"/>
        <v>58.083046677813392</v>
      </c>
      <c r="AH172" s="2">
        <f>(95+100)/2</f>
        <v>97.5</v>
      </c>
      <c r="AK172" s="10">
        <v>44967</v>
      </c>
      <c r="AT172" t="e">
        <f t="shared" si="35"/>
        <v>#DIV/0!</v>
      </c>
      <c r="AU172" t="e">
        <f t="shared" si="36"/>
        <v>#DIV/0!</v>
      </c>
      <c r="AV172" t="e">
        <f t="shared" si="37"/>
        <v>#DIV/0!</v>
      </c>
      <c r="AW172" t="e">
        <f t="shared" si="38"/>
        <v>#DIV/0!</v>
      </c>
      <c r="AX172" s="2">
        <v>0</v>
      </c>
      <c r="AY172" s="3" t="s">
        <v>78</v>
      </c>
    </row>
    <row r="173" spans="1:51" ht="14.25" customHeight="1" x14ac:dyDescent="0.2">
      <c r="A173" s="3" t="s">
        <v>6</v>
      </c>
      <c r="B173" s="3" t="s">
        <v>59</v>
      </c>
      <c r="C173" s="6">
        <v>4</v>
      </c>
      <c r="D173" s="5" t="s">
        <v>4</v>
      </c>
      <c r="E173" s="9">
        <v>44873</v>
      </c>
      <c r="F173">
        <v>66.935500000000005</v>
      </c>
      <c r="G173">
        <v>72.893500000000003</v>
      </c>
      <c r="H173">
        <v>69.823999999999998</v>
      </c>
      <c r="I173">
        <v>60.538499999999999</v>
      </c>
      <c r="J173">
        <v>163.64499999999998</v>
      </c>
      <c r="K173">
        <v>135.85749999999999</v>
      </c>
      <c r="L173">
        <v>158.56800000000001</v>
      </c>
      <c r="M173">
        <v>196.5335</v>
      </c>
      <c r="N173" s="8">
        <f t="shared" si="27"/>
        <v>104.30231598887838</v>
      </c>
      <c r="O173" s="8">
        <f t="shared" si="28"/>
        <v>136.81867029792247</v>
      </c>
      <c r="P173" s="8">
        <f t="shared" si="29"/>
        <v>112.28696836688358</v>
      </c>
      <c r="Q173" s="8">
        <f t="shared" si="30"/>
        <v>78.548021075287409</v>
      </c>
      <c r="R173" s="2">
        <f>(95+100)/2</f>
        <v>97.5</v>
      </c>
      <c r="U173" s="9">
        <v>44903</v>
      </c>
      <c r="V173">
        <v>45.691499999999998</v>
      </c>
      <c r="W173">
        <v>23.032</v>
      </c>
      <c r="X173">
        <v>65.023499999999999</v>
      </c>
      <c r="Y173">
        <v>49.046499999999995</v>
      </c>
      <c r="Z173">
        <v>114.59399999999999</v>
      </c>
      <c r="AA173">
        <v>51.3155</v>
      </c>
      <c r="AB173">
        <v>138.35249999999999</v>
      </c>
      <c r="AC173">
        <v>154.084</v>
      </c>
      <c r="AD173" s="8">
        <f t="shared" si="31"/>
        <v>101.67489135556835</v>
      </c>
      <c r="AE173" s="8">
        <f t="shared" si="32"/>
        <v>114.4519687034132</v>
      </c>
      <c r="AF173" s="8">
        <f t="shared" si="33"/>
        <v>119.84599121808425</v>
      </c>
      <c r="AG173" s="8">
        <f t="shared" si="34"/>
        <v>81.169086342514461</v>
      </c>
      <c r="AH173" s="2">
        <f>100</f>
        <v>100</v>
      </c>
      <c r="AK173" s="10">
        <v>44967</v>
      </c>
      <c r="AL173">
        <v>61.793500000000002</v>
      </c>
      <c r="AM173">
        <v>72.959000000000003</v>
      </c>
      <c r="AN173">
        <v>59.676000000000002</v>
      </c>
      <c r="AO173">
        <v>52.731999999999999</v>
      </c>
      <c r="AP173">
        <v>176.22449999999998</v>
      </c>
      <c r="AQ173">
        <v>147.512</v>
      </c>
      <c r="AR173">
        <v>167.0675</v>
      </c>
      <c r="AS173">
        <v>214.03149999999999</v>
      </c>
      <c r="AT173">
        <f t="shared" si="35"/>
        <v>89.416298528297716</v>
      </c>
      <c r="AU173">
        <f t="shared" si="36"/>
        <v>126.12224768154455</v>
      </c>
      <c r="AV173">
        <f t="shared" si="37"/>
        <v>91.085220045789882</v>
      </c>
      <c r="AW173">
        <f t="shared" si="38"/>
        <v>62.825612117842468</v>
      </c>
      <c r="AX173" s="2">
        <f>(90+100)/2</f>
        <v>95</v>
      </c>
    </row>
    <row r="174" spans="1:51" ht="14.25" customHeight="1" x14ac:dyDescent="0.2">
      <c r="A174" s="3" t="s">
        <v>6</v>
      </c>
      <c r="B174" s="3" t="s">
        <v>59</v>
      </c>
      <c r="C174" s="6">
        <v>5</v>
      </c>
      <c r="D174" s="5" t="s">
        <v>4</v>
      </c>
      <c r="E174" s="9">
        <v>44873</v>
      </c>
      <c r="F174">
        <v>53.765000000000001</v>
      </c>
      <c r="G174">
        <v>67.311499999999995</v>
      </c>
      <c r="H174">
        <v>54.389499999999998</v>
      </c>
      <c r="I174">
        <v>39.596499999999999</v>
      </c>
      <c r="J174">
        <v>154.5865</v>
      </c>
      <c r="K174">
        <v>132.3365</v>
      </c>
      <c r="L174">
        <v>148.9385</v>
      </c>
      <c r="M174">
        <v>182.52499999999998</v>
      </c>
      <c r="N174" s="8">
        <f t="shared" si="27"/>
        <v>88.688695325917863</v>
      </c>
      <c r="O174" s="8">
        <f t="shared" si="28"/>
        <v>129.70293532018755</v>
      </c>
      <c r="P174" s="8">
        <f t="shared" si="29"/>
        <v>93.12113724792448</v>
      </c>
      <c r="Q174" s="8">
        <f t="shared" si="30"/>
        <v>55.319038487878373</v>
      </c>
      <c r="R174" s="2">
        <f>(95+98)/2</f>
        <v>96.5</v>
      </c>
      <c r="U174" s="9">
        <v>44903</v>
      </c>
      <c r="V174">
        <v>58.649500000000003</v>
      </c>
      <c r="W174">
        <v>34.590499999999999</v>
      </c>
      <c r="X174">
        <v>80.043499999999995</v>
      </c>
      <c r="Y174">
        <v>61.379499999999993</v>
      </c>
      <c r="Z174">
        <v>152.0675</v>
      </c>
      <c r="AA174">
        <v>84.99199999999999</v>
      </c>
      <c r="AB174">
        <v>178.64249999999998</v>
      </c>
      <c r="AC174">
        <v>192.447</v>
      </c>
      <c r="AD174" s="8">
        <f t="shared" si="31"/>
        <v>98.348578756144477</v>
      </c>
      <c r="AE174" s="8">
        <f t="shared" si="32"/>
        <v>103.78126764871989</v>
      </c>
      <c r="AF174" s="8">
        <f t="shared" si="33"/>
        <v>114.25664385574542</v>
      </c>
      <c r="AG174" s="8">
        <f t="shared" si="34"/>
        <v>81.330301329716747</v>
      </c>
      <c r="AH174" s="2">
        <f>100</f>
        <v>100</v>
      </c>
      <c r="AK174" s="10">
        <v>44967</v>
      </c>
      <c r="AT174" t="e">
        <f t="shared" si="35"/>
        <v>#DIV/0!</v>
      </c>
      <c r="AU174" t="e">
        <f t="shared" si="36"/>
        <v>#DIV/0!</v>
      </c>
      <c r="AV174" t="e">
        <f t="shared" si="37"/>
        <v>#DIV/0!</v>
      </c>
      <c r="AW174" t="e">
        <f t="shared" si="38"/>
        <v>#DIV/0!</v>
      </c>
      <c r="AX174" s="2">
        <v>0</v>
      </c>
      <c r="AY174" s="3" t="s">
        <v>78</v>
      </c>
    </row>
    <row r="175" spans="1:51" ht="14.25" customHeight="1" x14ac:dyDescent="0.2">
      <c r="A175" s="3" t="s">
        <v>6</v>
      </c>
      <c r="B175" s="3" t="s">
        <v>59</v>
      </c>
      <c r="C175" s="6">
        <v>6</v>
      </c>
      <c r="D175" s="5" t="s">
        <v>4</v>
      </c>
      <c r="E175" s="9">
        <v>44873</v>
      </c>
      <c r="F175">
        <v>57.759</v>
      </c>
      <c r="G175">
        <v>68.914000000000001</v>
      </c>
      <c r="H175">
        <v>58.776000000000003</v>
      </c>
      <c r="I175">
        <v>45.594000000000001</v>
      </c>
      <c r="J175">
        <v>138.70749999999998</v>
      </c>
      <c r="K175">
        <v>113.858</v>
      </c>
      <c r="L175">
        <v>133.92249999999999</v>
      </c>
      <c r="M175">
        <v>168.2235</v>
      </c>
      <c r="N175" s="8">
        <f t="shared" si="27"/>
        <v>106.18420056593914</v>
      </c>
      <c r="O175" s="8">
        <f t="shared" si="28"/>
        <v>154.34198738779884</v>
      </c>
      <c r="P175" s="8">
        <f t="shared" si="29"/>
        <v>111.91457746084491</v>
      </c>
      <c r="Q175" s="8">
        <f t="shared" si="30"/>
        <v>69.113233287858108</v>
      </c>
      <c r="R175" s="2">
        <f>100</f>
        <v>100</v>
      </c>
      <c r="U175" s="9">
        <v>44903</v>
      </c>
      <c r="V175">
        <v>67.956000000000003</v>
      </c>
      <c r="W175">
        <v>44.3</v>
      </c>
      <c r="X175">
        <v>87.239000000000004</v>
      </c>
      <c r="Y175">
        <v>72.279500000000013</v>
      </c>
      <c r="Z175">
        <v>163.42699999999999</v>
      </c>
      <c r="AA175">
        <v>100.795</v>
      </c>
      <c r="AB175">
        <v>186.70249999999999</v>
      </c>
      <c r="AC175">
        <v>202.7285</v>
      </c>
      <c r="AD175" s="8">
        <f t="shared" si="31"/>
        <v>106.03376431067083</v>
      </c>
      <c r="AE175" s="8">
        <f t="shared" si="32"/>
        <v>112.07401160771862</v>
      </c>
      <c r="AF175" s="8">
        <f t="shared" si="33"/>
        <v>119.15183246073299</v>
      </c>
      <c r="AG175" s="8">
        <f t="shared" si="34"/>
        <v>90.916040418589404</v>
      </c>
      <c r="AH175" s="2">
        <f>(90+95)/2</f>
        <v>92.5</v>
      </c>
      <c r="AK175" s="10">
        <v>44967</v>
      </c>
      <c r="AL175">
        <v>56.217500000000001</v>
      </c>
      <c r="AM175">
        <v>73.977000000000004</v>
      </c>
      <c r="AN175">
        <v>54.180999999999997</v>
      </c>
      <c r="AO175">
        <v>40.4955</v>
      </c>
      <c r="AP175">
        <v>151.64550000000003</v>
      </c>
      <c r="AQ175">
        <v>124.08500000000001</v>
      </c>
      <c r="AR175">
        <v>140.619</v>
      </c>
      <c r="AS175">
        <v>190.2355</v>
      </c>
      <c r="AT175">
        <f t="shared" si="35"/>
        <v>94.532725995825786</v>
      </c>
      <c r="AU175">
        <f t="shared" si="36"/>
        <v>152.02590965870169</v>
      </c>
      <c r="AV175">
        <f t="shared" si="37"/>
        <v>98.252405435965258</v>
      </c>
      <c r="AW175">
        <f t="shared" si="38"/>
        <v>54.281942644774503</v>
      </c>
      <c r="AX175" s="2">
        <f>(90+85)/2</f>
        <v>87.5</v>
      </c>
    </row>
    <row r="176" spans="1:51" ht="14.25" customHeight="1" x14ac:dyDescent="0.2">
      <c r="A176" s="3" t="s">
        <v>6</v>
      </c>
      <c r="B176" s="3" t="s">
        <v>59</v>
      </c>
      <c r="C176" s="6">
        <v>7</v>
      </c>
      <c r="D176" s="5" t="s">
        <v>4</v>
      </c>
      <c r="E176" s="9">
        <v>44873</v>
      </c>
      <c r="F176">
        <v>65.042000000000002</v>
      </c>
      <c r="G176">
        <v>68.930499999999995</v>
      </c>
      <c r="H176">
        <v>72.150000000000006</v>
      </c>
      <c r="I176">
        <v>59.767499999999998</v>
      </c>
      <c r="J176">
        <v>122.245</v>
      </c>
      <c r="K176">
        <v>99.298000000000002</v>
      </c>
      <c r="L176">
        <v>117.226</v>
      </c>
      <c r="M176">
        <v>150.16250000000002</v>
      </c>
      <c r="N176" s="8">
        <f t="shared" si="27"/>
        <v>135.67597856763058</v>
      </c>
      <c r="O176" s="8">
        <f t="shared" si="28"/>
        <v>177.01542327136497</v>
      </c>
      <c r="P176" s="8">
        <f t="shared" si="29"/>
        <v>156.94683773224372</v>
      </c>
      <c r="Q176" s="8">
        <f t="shared" si="30"/>
        <v>101.49479730292182</v>
      </c>
      <c r="R176" s="2">
        <f>100</f>
        <v>100</v>
      </c>
      <c r="U176" s="9">
        <v>44903</v>
      </c>
      <c r="V176">
        <v>55.2425</v>
      </c>
      <c r="W176">
        <v>35.006500000000003</v>
      </c>
      <c r="X176">
        <v>75.793999999999997</v>
      </c>
      <c r="Y176">
        <v>55.012999999999998</v>
      </c>
      <c r="Z176">
        <v>137.45150000000001</v>
      </c>
      <c r="AA176">
        <v>75.277500000000003</v>
      </c>
      <c r="AB176">
        <v>162.595</v>
      </c>
      <c r="AC176">
        <v>174.405</v>
      </c>
      <c r="AD176" s="8">
        <f t="shared" si="31"/>
        <v>102.48587683655688</v>
      </c>
      <c r="AE176" s="8">
        <f t="shared" si="32"/>
        <v>118.58334163594701</v>
      </c>
      <c r="AF176" s="8">
        <f t="shared" si="33"/>
        <v>118.86878440296442</v>
      </c>
      <c r="AG176" s="8">
        <f t="shared" si="34"/>
        <v>80.435279951836236</v>
      </c>
      <c r="AH176" s="2">
        <f>100</f>
        <v>100</v>
      </c>
      <c r="AK176" s="10">
        <v>44967</v>
      </c>
      <c r="AT176" t="e">
        <f t="shared" si="35"/>
        <v>#DIV/0!</v>
      </c>
      <c r="AU176" t="e">
        <f t="shared" si="36"/>
        <v>#DIV/0!</v>
      </c>
      <c r="AV176" t="e">
        <f t="shared" si="37"/>
        <v>#DIV/0!</v>
      </c>
      <c r="AW176" t="e">
        <f t="shared" si="38"/>
        <v>#DIV/0!</v>
      </c>
      <c r="AX176" s="2">
        <v>0</v>
      </c>
      <c r="AY176" s="3" t="s">
        <v>78</v>
      </c>
    </row>
    <row r="177" spans="1:51" ht="14.25" customHeight="1" x14ac:dyDescent="0.2">
      <c r="A177" s="3" t="s">
        <v>6</v>
      </c>
      <c r="B177" s="3" t="s">
        <v>59</v>
      </c>
      <c r="C177" s="6">
        <v>8</v>
      </c>
      <c r="D177" s="5" t="s">
        <v>4</v>
      </c>
      <c r="E177" s="9">
        <v>44873</v>
      </c>
      <c r="F177">
        <v>53.081499999999998</v>
      </c>
      <c r="G177">
        <v>64.140500000000003</v>
      </c>
      <c r="H177">
        <v>55.634</v>
      </c>
      <c r="I177">
        <v>39.491</v>
      </c>
      <c r="J177">
        <v>131.48599999999999</v>
      </c>
      <c r="K177">
        <v>111.6815</v>
      </c>
      <c r="L177">
        <v>127.877</v>
      </c>
      <c r="M177">
        <v>154.95150000000001</v>
      </c>
      <c r="N177" s="8">
        <f t="shared" si="27"/>
        <v>102.94466711284852</v>
      </c>
      <c r="O177" s="8">
        <f t="shared" si="28"/>
        <v>146.4506431235254</v>
      </c>
      <c r="P177" s="8">
        <f t="shared" si="29"/>
        <v>110.93996574833631</v>
      </c>
      <c r="Q177" s="8">
        <f t="shared" si="30"/>
        <v>64.989399909003794</v>
      </c>
      <c r="R177" s="2">
        <f>100</f>
        <v>100</v>
      </c>
      <c r="U177" s="9">
        <v>44911</v>
      </c>
      <c r="V177">
        <v>81.972000000000008</v>
      </c>
      <c r="W177">
        <v>65.033500000000004</v>
      </c>
      <c r="X177">
        <v>96.377499999999998</v>
      </c>
      <c r="Y177">
        <v>84.488500000000002</v>
      </c>
      <c r="Z177">
        <v>180.1635</v>
      </c>
      <c r="AA177">
        <v>132.04599999999999</v>
      </c>
      <c r="AB177">
        <v>184.20350000000002</v>
      </c>
      <c r="AC177">
        <v>224.21699999999998</v>
      </c>
      <c r="AD177" s="8">
        <f t="shared" si="31"/>
        <v>116.02161370088838</v>
      </c>
      <c r="AE177" s="8">
        <f t="shared" si="32"/>
        <v>125.58913181769991</v>
      </c>
      <c r="AF177" s="8">
        <f t="shared" si="33"/>
        <v>133.41908541368647</v>
      </c>
      <c r="AG177" s="8">
        <f t="shared" si="34"/>
        <v>96.088019641686415</v>
      </c>
      <c r="AH177" s="2">
        <f>100</f>
        <v>100</v>
      </c>
      <c r="AJ177" s="3"/>
      <c r="AK177" s="10">
        <v>44967</v>
      </c>
      <c r="AT177" t="e">
        <f t="shared" si="35"/>
        <v>#DIV/0!</v>
      </c>
      <c r="AU177" t="e">
        <f t="shared" si="36"/>
        <v>#DIV/0!</v>
      </c>
      <c r="AV177" t="e">
        <f t="shared" si="37"/>
        <v>#DIV/0!</v>
      </c>
      <c r="AW177" t="e">
        <f t="shared" si="38"/>
        <v>#DIV/0!</v>
      </c>
      <c r="AX177" s="2">
        <v>0</v>
      </c>
      <c r="AY177" s="3" t="s">
        <v>78</v>
      </c>
    </row>
    <row r="178" spans="1:51" ht="14.25" customHeight="1" x14ac:dyDescent="0.2">
      <c r="A178" s="3" t="s">
        <v>6</v>
      </c>
      <c r="B178" s="3" t="s">
        <v>60</v>
      </c>
      <c r="C178" s="6">
        <v>1</v>
      </c>
      <c r="D178" s="5" t="s">
        <v>4</v>
      </c>
      <c r="E178" s="9">
        <v>44867</v>
      </c>
      <c r="F178">
        <v>66.213999999999999</v>
      </c>
      <c r="G178">
        <v>77.016000000000005</v>
      </c>
      <c r="H178">
        <v>59.999499999999998</v>
      </c>
      <c r="I178">
        <v>61.656500000000001</v>
      </c>
      <c r="J178">
        <v>169.66649999999998</v>
      </c>
      <c r="K178">
        <v>159.19150000000002</v>
      </c>
      <c r="L178">
        <v>156.32599999999999</v>
      </c>
      <c r="M178">
        <v>193.20499999999998</v>
      </c>
      <c r="N178" s="8">
        <f t="shared" si="27"/>
        <v>99.516227422620261</v>
      </c>
      <c r="O178" s="8">
        <f t="shared" si="28"/>
        <v>123.36764211657028</v>
      </c>
      <c r="P178" s="8">
        <f t="shared" si="29"/>
        <v>97.871579263846073</v>
      </c>
      <c r="Q178" s="8">
        <f t="shared" si="30"/>
        <v>81.376814782226148</v>
      </c>
      <c r="R178" s="2">
        <f>100</f>
        <v>100</v>
      </c>
      <c r="U178" s="9">
        <v>44903</v>
      </c>
      <c r="V178">
        <v>35.304000000000002</v>
      </c>
      <c r="W178">
        <v>21.932500000000001</v>
      </c>
      <c r="X178">
        <v>53.547499999999999</v>
      </c>
      <c r="Y178">
        <v>30.462499999999999</v>
      </c>
      <c r="Z178">
        <v>140.37</v>
      </c>
      <c r="AA178">
        <v>81.924499999999995</v>
      </c>
      <c r="AB178">
        <v>166.7895</v>
      </c>
      <c r="AC178">
        <v>172.53899999999999</v>
      </c>
      <c r="AD178" s="8">
        <f t="shared" si="31"/>
        <v>64.134216712972872</v>
      </c>
      <c r="AE178" s="8">
        <f t="shared" si="32"/>
        <v>68.26758173684307</v>
      </c>
      <c r="AF178" s="8">
        <f t="shared" si="33"/>
        <v>81.867338771325521</v>
      </c>
      <c r="AG178" s="8">
        <f t="shared" si="34"/>
        <v>45.021343000712882</v>
      </c>
      <c r="AH178" s="2">
        <f>(90+100)/2</f>
        <v>95</v>
      </c>
      <c r="AK178" s="10">
        <v>44958</v>
      </c>
      <c r="AT178" t="e">
        <f t="shared" si="35"/>
        <v>#DIV/0!</v>
      </c>
      <c r="AU178" t="e">
        <f t="shared" si="36"/>
        <v>#DIV/0!</v>
      </c>
      <c r="AV178" t="e">
        <f t="shared" si="37"/>
        <v>#DIV/0!</v>
      </c>
      <c r="AW178" t="e">
        <f t="shared" si="38"/>
        <v>#DIV/0!</v>
      </c>
      <c r="AX178" s="2">
        <v>0</v>
      </c>
      <c r="AY178" s="3" t="s">
        <v>78</v>
      </c>
    </row>
    <row r="179" spans="1:51" ht="14.25" customHeight="1" x14ac:dyDescent="0.2">
      <c r="A179" s="3" t="s">
        <v>6</v>
      </c>
      <c r="B179" s="3" t="s">
        <v>60</v>
      </c>
      <c r="C179" s="6">
        <v>2</v>
      </c>
      <c r="D179" s="5" t="s">
        <v>4</v>
      </c>
      <c r="E179" s="9">
        <v>44867</v>
      </c>
      <c r="F179">
        <v>68.334500000000006</v>
      </c>
      <c r="G179">
        <v>82.404499999999999</v>
      </c>
      <c r="H179">
        <v>61.310499999999998</v>
      </c>
      <c r="I179">
        <v>61.319000000000003</v>
      </c>
      <c r="J179">
        <v>176.054</v>
      </c>
      <c r="K179">
        <v>167.55599999999998</v>
      </c>
      <c r="L179">
        <v>163.21600000000001</v>
      </c>
      <c r="M179">
        <v>197.3425</v>
      </c>
      <c r="N179" s="8">
        <f t="shared" si="27"/>
        <v>98.977004214615974</v>
      </c>
      <c r="O179" s="8">
        <f t="shared" si="28"/>
        <v>125.40969884695267</v>
      </c>
      <c r="P179" s="8">
        <f t="shared" si="29"/>
        <v>95.788265243603561</v>
      </c>
      <c r="Q179" s="8">
        <f t="shared" si="30"/>
        <v>79.234554138110141</v>
      </c>
      <c r="R179" s="2">
        <f>100</f>
        <v>100</v>
      </c>
      <c r="U179" s="9">
        <v>44903</v>
      </c>
      <c r="V179">
        <v>36.570499999999996</v>
      </c>
      <c r="W179">
        <v>24.8095</v>
      </c>
      <c r="X179">
        <v>54.959500000000006</v>
      </c>
      <c r="Y179">
        <v>29.946000000000002</v>
      </c>
      <c r="Z179">
        <v>117.9915</v>
      </c>
      <c r="AA179">
        <v>61.816000000000003</v>
      </c>
      <c r="AB179">
        <v>140.50450000000001</v>
      </c>
      <c r="AC179">
        <v>151.828</v>
      </c>
      <c r="AD179" s="8">
        <f t="shared" si="31"/>
        <v>79.035163549916717</v>
      </c>
      <c r="AE179" s="8">
        <f t="shared" si="32"/>
        <v>102.34279959880936</v>
      </c>
      <c r="AF179" s="8">
        <f t="shared" si="33"/>
        <v>99.745364027486673</v>
      </c>
      <c r="AG179" s="8">
        <f t="shared" si="34"/>
        <v>50.295268329952322</v>
      </c>
      <c r="AH179" s="2">
        <f>(95+100)/2</f>
        <v>97.5</v>
      </c>
      <c r="AK179" s="10">
        <v>44958</v>
      </c>
      <c r="AL179">
        <v>49.332999999999998</v>
      </c>
      <c r="AM179">
        <v>36.7515</v>
      </c>
      <c r="AN179">
        <v>66.275999999999996</v>
      </c>
      <c r="AO179">
        <v>44.927999999999997</v>
      </c>
      <c r="AP179">
        <v>184.774</v>
      </c>
      <c r="AQ179">
        <v>127.0655</v>
      </c>
      <c r="AR179">
        <v>204.65899999999999</v>
      </c>
      <c r="AS179">
        <v>222.63749999999999</v>
      </c>
      <c r="AT179">
        <f t="shared" si="35"/>
        <v>68.082711853399289</v>
      </c>
      <c r="AU179">
        <f t="shared" si="36"/>
        <v>73.754343232427374</v>
      </c>
      <c r="AV179">
        <f t="shared" si="37"/>
        <v>82.578239901494683</v>
      </c>
      <c r="AW179">
        <f t="shared" si="38"/>
        <v>51.458716523496712</v>
      </c>
      <c r="AX179" s="2">
        <f>(95+95)/2</f>
        <v>95</v>
      </c>
    </row>
    <row r="180" spans="1:51" ht="14.25" customHeight="1" x14ac:dyDescent="0.2">
      <c r="A180" s="3" t="s">
        <v>6</v>
      </c>
      <c r="B180" s="3" t="s">
        <v>60</v>
      </c>
      <c r="C180" s="6">
        <v>3</v>
      </c>
      <c r="D180" s="5" t="s">
        <v>4</v>
      </c>
      <c r="E180" s="9">
        <v>44867</v>
      </c>
      <c r="F180">
        <v>60.721499999999999</v>
      </c>
      <c r="G180">
        <v>77.444999999999993</v>
      </c>
      <c r="H180">
        <v>55.269500000000001</v>
      </c>
      <c r="I180">
        <v>49.465000000000003</v>
      </c>
      <c r="J180">
        <v>164.23500000000001</v>
      </c>
      <c r="K180">
        <v>155.50450000000001</v>
      </c>
      <c r="L180">
        <v>150.61449999999999</v>
      </c>
      <c r="M180">
        <v>186.52949999999998</v>
      </c>
      <c r="N180" s="8">
        <f t="shared" si="27"/>
        <v>94.279431911590081</v>
      </c>
      <c r="O180" s="8">
        <f t="shared" si="28"/>
        <v>126.99616409814506</v>
      </c>
      <c r="P180" s="8">
        <f t="shared" si="29"/>
        <v>93.574805214637379</v>
      </c>
      <c r="Q180" s="8">
        <f t="shared" si="30"/>
        <v>67.622413612860171</v>
      </c>
      <c r="R180" s="2">
        <f>100</f>
        <v>100</v>
      </c>
      <c r="U180" s="9">
        <v>44903</v>
      </c>
      <c r="V180">
        <v>22.942</v>
      </c>
      <c r="W180">
        <v>10.9315</v>
      </c>
      <c r="X180">
        <v>38.549999999999997</v>
      </c>
      <c r="Y180">
        <v>19.363</v>
      </c>
      <c r="Z180">
        <v>113.19</v>
      </c>
      <c r="AA180">
        <v>55.334499999999998</v>
      </c>
      <c r="AB180">
        <v>137.52850000000001</v>
      </c>
      <c r="AC180">
        <v>146.828</v>
      </c>
      <c r="AD180" s="8">
        <f t="shared" si="31"/>
        <v>51.684866154253911</v>
      </c>
      <c r="AE180" s="8">
        <f t="shared" si="32"/>
        <v>50.37603122825724</v>
      </c>
      <c r="AF180" s="8">
        <f t="shared" si="33"/>
        <v>71.47791185099814</v>
      </c>
      <c r="AG180" s="8">
        <f t="shared" si="34"/>
        <v>33.628224861742993</v>
      </c>
      <c r="AH180" s="2">
        <f>(100+95)/2</f>
        <v>97.5</v>
      </c>
      <c r="AK180" s="10">
        <v>44958</v>
      </c>
      <c r="AL180">
        <v>46.5</v>
      </c>
      <c r="AM180">
        <v>35.719000000000001</v>
      </c>
      <c r="AN180">
        <v>62.052999999999997</v>
      </c>
      <c r="AO180">
        <v>41.701000000000001</v>
      </c>
      <c r="AP180">
        <v>195.62899999999999</v>
      </c>
      <c r="AQ180">
        <v>141.31950000000001</v>
      </c>
      <c r="AR180">
        <v>215.23250000000002</v>
      </c>
      <c r="AS180">
        <v>230.11950000000002</v>
      </c>
      <c r="AT180">
        <f t="shared" si="35"/>
        <v>60.612179175889054</v>
      </c>
      <c r="AU180">
        <f t="shared" si="36"/>
        <v>64.452145669918153</v>
      </c>
      <c r="AV180">
        <f t="shared" si="37"/>
        <v>73.518241901199858</v>
      </c>
      <c r="AW180">
        <f t="shared" si="38"/>
        <v>46.2097084340962</v>
      </c>
      <c r="AX180" s="2">
        <f>100</f>
        <v>100</v>
      </c>
    </row>
    <row r="181" spans="1:51" ht="14.25" customHeight="1" x14ac:dyDescent="0.2">
      <c r="A181" s="3" t="s">
        <v>6</v>
      </c>
      <c r="B181" s="3" t="s">
        <v>60</v>
      </c>
      <c r="C181" s="6">
        <v>4</v>
      </c>
      <c r="D181" s="5" t="s">
        <v>4</v>
      </c>
      <c r="E181" s="9">
        <v>44867</v>
      </c>
      <c r="F181">
        <v>42.195</v>
      </c>
      <c r="G181">
        <v>48.683000000000007</v>
      </c>
      <c r="H181">
        <v>37.18</v>
      </c>
      <c r="I181">
        <v>40.668999999999997</v>
      </c>
      <c r="J181">
        <v>142.81450000000001</v>
      </c>
      <c r="K181">
        <v>133.67150000000001</v>
      </c>
      <c r="L181">
        <v>127.985</v>
      </c>
      <c r="M181">
        <v>166.703</v>
      </c>
      <c r="N181" s="8">
        <f t="shared" si="27"/>
        <v>75.340564158401278</v>
      </c>
      <c r="O181" s="8">
        <f t="shared" si="28"/>
        <v>92.870694201830602</v>
      </c>
      <c r="P181" s="8">
        <f t="shared" si="29"/>
        <v>74.078212290502805</v>
      </c>
      <c r="Q181" s="8">
        <f t="shared" si="30"/>
        <v>62.210008218208429</v>
      </c>
      <c r="R181" s="2">
        <f>100</f>
        <v>100</v>
      </c>
      <c r="U181" s="9">
        <v>44903</v>
      </c>
      <c r="V181">
        <v>39.028500000000001</v>
      </c>
      <c r="W181">
        <v>28.014499999999998</v>
      </c>
      <c r="X181">
        <v>58.653999999999996</v>
      </c>
      <c r="Y181">
        <v>30.465</v>
      </c>
      <c r="Z181">
        <v>125.29300000000001</v>
      </c>
      <c r="AA181">
        <v>67.828000000000003</v>
      </c>
      <c r="AB181">
        <v>150.45949999999999</v>
      </c>
      <c r="AC181">
        <v>157.86700000000002</v>
      </c>
      <c r="AD181" s="8">
        <f t="shared" si="31"/>
        <v>79.43195150567071</v>
      </c>
      <c r="AE181" s="8">
        <f t="shared" si="32"/>
        <v>105.32077460635725</v>
      </c>
      <c r="AF181" s="8">
        <f t="shared" si="33"/>
        <v>99.407282358375511</v>
      </c>
      <c r="AG181" s="8">
        <f t="shared" si="34"/>
        <v>49.209619489823702</v>
      </c>
      <c r="AH181" s="2">
        <f>(100+90)/2</f>
        <v>95</v>
      </c>
      <c r="AK181" s="10">
        <v>44958</v>
      </c>
      <c r="AL181">
        <v>58.677999999999997</v>
      </c>
      <c r="AM181">
        <v>51.450499999999998</v>
      </c>
      <c r="AN181">
        <v>76.733499999999992</v>
      </c>
      <c r="AO181">
        <v>47.859000000000002</v>
      </c>
      <c r="AP181">
        <v>201.02949999999998</v>
      </c>
      <c r="AQ181">
        <v>145.43099999999998</v>
      </c>
      <c r="AR181">
        <v>219.61849999999998</v>
      </c>
      <c r="AS181">
        <v>238.05099999999999</v>
      </c>
      <c r="AT181">
        <f t="shared" si="35"/>
        <v>74.431314807030802</v>
      </c>
      <c r="AU181">
        <f t="shared" si="36"/>
        <v>90.213761165088599</v>
      </c>
      <c r="AV181">
        <f t="shared" si="37"/>
        <v>89.095602146449409</v>
      </c>
      <c r="AW181">
        <f t="shared" si="38"/>
        <v>51.266514318360358</v>
      </c>
      <c r="AX181" s="2">
        <f>(80+85)/2</f>
        <v>82.5</v>
      </c>
    </row>
    <row r="182" spans="1:51" ht="14.25" customHeight="1" x14ac:dyDescent="0.2">
      <c r="A182" s="3" t="s">
        <v>6</v>
      </c>
      <c r="B182" s="3" t="s">
        <v>60</v>
      </c>
      <c r="C182" s="6">
        <v>5</v>
      </c>
      <c r="D182" s="5" t="s">
        <v>4</v>
      </c>
      <c r="E182" s="9">
        <v>44867</v>
      </c>
      <c r="F182">
        <v>45.295000000000002</v>
      </c>
      <c r="G182">
        <v>54.040500000000002</v>
      </c>
      <c r="H182">
        <v>40.453499999999998</v>
      </c>
      <c r="I182">
        <v>41.3645</v>
      </c>
      <c r="J182">
        <v>148.18899999999999</v>
      </c>
      <c r="K182">
        <v>139.1285</v>
      </c>
      <c r="L182">
        <v>134.6635</v>
      </c>
      <c r="M182">
        <v>170.91649999999998</v>
      </c>
      <c r="N182" s="8">
        <f t="shared" si="27"/>
        <v>77.942526098428374</v>
      </c>
      <c r="O182" s="8">
        <f t="shared" si="28"/>
        <v>99.047481285286622</v>
      </c>
      <c r="P182" s="8">
        <f t="shared" si="29"/>
        <v>76.603107003753792</v>
      </c>
      <c r="Q182" s="8">
        <f t="shared" si="30"/>
        <v>61.714038726512655</v>
      </c>
      <c r="R182" s="2">
        <f>100</f>
        <v>100</v>
      </c>
      <c r="U182" s="9">
        <v>44903</v>
      </c>
      <c r="V182">
        <v>47.738</v>
      </c>
      <c r="W182">
        <v>32.6205</v>
      </c>
      <c r="X182">
        <v>70.158500000000004</v>
      </c>
      <c r="Y182">
        <v>40.515500000000003</v>
      </c>
      <c r="Z182">
        <v>132.49299999999999</v>
      </c>
      <c r="AA182">
        <v>73.733499999999992</v>
      </c>
      <c r="AB182">
        <v>158.47050000000002</v>
      </c>
      <c r="AC182">
        <v>165.03899999999999</v>
      </c>
      <c r="AD182" s="8">
        <f t="shared" si="31"/>
        <v>91.877986006807916</v>
      </c>
      <c r="AE182" s="8">
        <f t="shared" si="32"/>
        <v>112.81476533732972</v>
      </c>
      <c r="AF182" s="8">
        <f t="shared" si="33"/>
        <v>112.89430840440335</v>
      </c>
      <c r="AG182" s="8">
        <f t="shared" si="34"/>
        <v>62.600067256830215</v>
      </c>
      <c r="AH182" s="2">
        <f>100</f>
        <v>100</v>
      </c>
      <c r="AK182" s="10">
        <v>44958</v>
      </c>
      <c r="AT182" t="e">
        <f t="shared" si="35"/>
        <v>#DIV/0!</v>
      </c>
      <c r="AU182" t="e">
        <f t="shared" si="36"/>
        <v>#DIV/0!</v>
      </c>
      <c r="AV182" t="e">
        <f t="shared" si="37"/>
        <v>#DIV/0!</v>
      </c>
      <c r="AW182" t="e">
        <f t="shared" si="38"/>
        <v>#DIV/0!</v>
      </c>
      <c r="AX182" s="2">
        <v>0</v>
      </c>
      <c r="AY182" s="3" t="s">
        <v>78</v>
      </c>
    </row>
    <row r="183" spans="1:51" ht="14.25" customHeight="1" x14ac:dyDescent="0.2">
      <c r="A183" s="3" t="s">
        <v>6</v>
      </c>
      <c r="B183" s="3" t="s">
        <v>60</v>
      </c>
      <c r="C183" s="6">
        <v>6</v>
      </c>
      <c r="D183" s="5" t="s">
        <v>4</v>
      </c>
      <c r="E183" s="9">
        <v>44867</v>
      </c>
      <c r="F183">
        <v>37.170999999999999</v>
      </c>
      <c r="G183">
        <v>43.268999999999998</v>
      </c>
      <c r="H183">
        <v>31.65</v>
      </c>
      <c r="I183">
        <v>36.512</v>
      </c>
      <c r="J183">
        <v>105.6695</v>
      </c>
      <c r="K183">
        <v>97.211500000000001</v>
      </c>
      <c r="L183">
        <v>91.969499999999996</v>
      </c>
      <c r="M183">
        <v>127.779</v>
      </c>
      <c r="N183" s="8">
        <f t="shared" si="27"/>
        <v>89.700481217380613</v>
      </c>
      <c r="O183" s="8">
        <f t="shared" si="28"/>
        <v>113.50092324467784</v>
      </c>
      <c r="P183" s="8">
        <f t="shared" si="29"/>
        <v>87.754636047820199</v>
      </c>
      <c r="Q183" s="8">
        <f t="shared" si="30"/>
        <v>72.864555208602354</v>
      </c>
      <c r="R183" s="2">
        <f>100</f>
        <v>100</v>
      </c>
      <c r="U183" s="9">
        <v>44903</v>
      </c>
      <c r="V183">
        <v>43.633499999999998</v>
      </c>
      <c r="W183">
        <v>29.951499999999999</v>
      </c>
      <c r="X183">
        <v>63.128</v>
      </c>
      <c r="Y183">
        <v>37.875</v>
      </c>
      <c r="Z183">
        <v>130.578</v>
      </c>
      <c r="AA183">
        <v>70.662000000000006</v>
      </c>
      <c r="AB183">
        <v>155.2955</v>
      </c>
      <c r="AC183">
        <v>165.69900000000001</v>
      </c>
      <c r="AD183" s="8">
        <f t="shared" si="31"/>
        <v>85.209931994669844</v>
      </c>
      <c r="AE183" s="8">
        <f t="shared" si="32"/>
        <v>108.08684299906596</v>
      </c>
      <c r="AF183" s="8">
        <f t="shared" si="33"/>
        <v>103.65812274019531</v>
      </c>
      <c r="AG183" s="8">
        <f t="shared" si="34"/>
        <v>58.287165281625107</v>
      </c>
      <c r="AH183" s="2">
        <f>100</f>
        <v>100</v>
      </c>
      <c r="AK183" s="10">
        <v>44958</v>
      </c>
      <c r="AL183">
        <v>50.709000000000003</v>
      </c>
      <c r="AM183">
        <v>44.779499999999999</v>
      </c>
      <c r="AN183">
        <v>67.285499999999999</v>
      </c>
      <c r="AO183">
        <v>40.036500000000004</v>
      </c>
      <c r="AP183">
        <v>173.535</v>
      </c>
      <c r="AQ183">
        <v>120.127</v>
      </c>
      <c r="AR183">
        <v>193.88200000000001</v>
      </c>
      <c r="AS183">
        <v>206.53149999999999</v>
      </c>
      <c r="AT183">
        <f t="shared" si="35"/>
        <v>74.514046157835608</v>
      </c>
      <c r="AU183">
        <f t="shared" si="36"/>
        <v>95.05583673945074</v>
      </c>
      <c r="AV183">
        <f t="shared" si="37"/>
        <v>88.496108457721704</v>
      </c>
      <c r="AW183">
        <f t="shared" si="38"/>
        <v>49.432205256825242</v>
      </c>
      <c r="AX183" s="2">
        <f>100</f>
        <v>100</v>
      </c>
    </row>
    <row r="184" spans="1:51" ht="14.25" customHeight="1" x14ac:dyDescent="0.2">
      <c r="A184" s="3" t="s">
        <v>6</v>
      </c>
      <c r="B184" s="3" t="s">
        <v>60</v>
      </c>
      <c r="C184" s="6">
        <v>7</v>
      </c>
      <c r="D184" s="5" t="s">
        <v>4</v>
      </c>
      <c r="E184" s="9">
        <v>44867</v>
      </c>
      <c r="F184">
        <v>65.19</v>
      </c>
      <c r="G184">
        <v>72.205500000000001</v>
      </c>
      <c r="H184">
        <v>60.811999999999998</v>
      </c>
      <c r="I184">
        <v>62.417999999999999</v>
      </c>
      <c r="J184">
        <v>154.172</v>
      </c>
      <c r="K184">
        <v>146.37549999999999</v>
      </c>
      <c r="L184">
        <v>140.60000000000002</v>
      </c>
      <c r="M184">
        <v>175.34950000000001</v>
      </c>
      <c r="N184" s="8">
        <f t="shared" si="27"/>
        <v>107.82405365436006</v>
      </c>
      <c r="O184" s="8">
        <f t="shared" si="28"/>
        <v>125.78882736523531</v>
      </c>
      <c r="P184" s="8">
        <f t="shared" si="29"/>
        <v>110.29203413940253</v>
      </c>
      <c r="Q184" s="8">
        <f t="shared" si="30"/>
        <v>90.770660880127963</v>
      </c>
      <c r="R184" s="2">
        <f>100</f>
        <v>100</v>
      </c>
      <c r="U184" s="9">
        <v>44903</v>
      </c>
      <c r="V184">
        <v>25.843</v>
      </c>
      <c r="W184">
        <v>12.564</v>
      </c>
      <c r="X184">
        <v>40.423000000000002</v>
      </c>
      <c r="Y184">
        <v>24.540500000000002</v>
      </c>
      <c r="Z184">
        <v>97.206999999999994</v>
      </c>
      <c r="AA184">
        <v>42.122500000000002</v>
      </c>
      <c r="AB184">
        <v>117.581</v>
      </c>
      <c r="AC184">
        <v>131.922</v>
      </c>
      <c r="AD184" s="8">
        <f t="shared" si="31"/>
        <v>67.793111607188791</v>
      </c>
      <c r="AE184" s="8">
        <f t="shared" si="32"/>
        <v>76.059588106119065</v>
      </c>
      <c r="AF184" s="8">
        <f t="shared" si="33"/>
        <v>87.666077002236747</v>
      </c>
      <c r="AG184" s="8">
        <f t="shared" si="34"/>
        <v>47.435814344840132</v>
      </c>
      <c r="AH184" s="2">
        <f>100</f>
        <v>100</v>
      </c>
      <c r="AK184" s="10">
        <v>44958</v>
      </c>
      <c r="AL184">
        <v>45.951499999999996</v>
      </c>
      <c r="AM184">
        <v>36.179000000000002</v>
      </c>
      <c r="AN184">
        <v>62.055500000000002</v>
      </c>
      <c r="AO184">
        <v>39.584500000000006</v>
      </c>
      <c r="AP184">
        <v>177.60849999999999</v>
      </c>
      <c r="AQ184">
        <v>121.7595</v>
      </c>
      <c r="AR184">
        <v>197.69</v>
      </c>
      <c r="AS184">
        <v>213.327</v>
      </c>
      <c r="AT184">
        <f t="shared" si="35"/>
        <v>65.974502909489132</v>
      </c>
      <c r="AU184">
        <f t="shared" si="36"/>
        <v>75.769406083303565</v>
      </c>
      <c r="AV184">
        <f t="shared" si="37"/>
        <v>80.045285548080344</v>
      </c>
      <c r="AW184">
        <f t="shared" si="38"/>
        <v>47.317252387180254</v>
      </c>
      <c r="AX184" s="2">
        <f>(100+95)/2</f>
        <v>97.5</v>
      </c>
    </row>
    <row r="185" spans="1:51" ht="14.25" customHeight="1" x14ac:dyDescent="0.2">
      <c r="A185" s="3" t="s">
        <v>6</v>
      </c>
      <c r="B185" s="3" t="s">
        <v>60</v>
      </c>
      <c r="C185" s="6">
        <v>8</v>
      </c>
      <c r="D185" s="5" t="s">
        <v>4</v>
      </c>
      <c r="E185" s="9">
        <v>44867</v>
      </c>
      <c r="F185">
        <v>50.17</v>
      </c>
      <c r="G185">
        <v>60.784000000000006</v>
      </c>
      <c r="H185">
        <v>45.487499999999997</v>
      </c>
      <c r="I185">
        <v>44.213999999999999</v>
      </c>
      <c r="J185">
        <v>148.80950000000001</v>
      </c>
      <c r="K185">
        <v>141.066</v>
      </c>
      <c r="L185">
        <v>135.02600000000001</v>
      </c>
      <c r="M185">
        <v>170.40100000000001</v>
      </c>
      <c r="N185" s="8">
        <f t="shared" si="27"/>
        <v>85.971325755412124</v>
      </c>
      <c r="O185" s="8">
        <f t="shared" si="28"/>
        <v>109.87707881417211</v>
      </c>
      <c r="P185" s="8">
        <f t="shared" si="29"/>
        <v>85.904288803637797</v>
      </c>
      <c r="Q185" s="8">
        <f t="shared" si="30"/>
        <v>66.164928609573877</v>
      </c>
      <c r="R185" s="2">
        <f>100</f>
        <v>100</v>
      </c>
      <c r="U185" s="9">
        <v>44903</v>
      </c>
      <c r="V185">
        <v>48.724499999999999</v>
      </c>
      <c r="W185">
        <v>38.317</v>
      </c>
      <c r="X185">
        <v>70.813500000000005</v>
      </c>
      <c r="Y185">
        <v>37.076999999999998</v>
      </c>
      <c r="Z185">
        <v>142.08850000000001</v>
      </c>
      <c r="AA185">
        <v>89.249499999999998</v>
      </c>
      <c r="AB185">
        <v>167.30549999999999</v>
      </c>
      <c r="AC185">
        <v>169.8415</v>
      </c>
      <c r="AD185" s="8">
        <f t="shared" si="31"/>
        <v>87.443723454044473</v>
      </c>
      <c r="AE185" s="8">
        <f t="shared" si="32"/>
        <v>109.47775617790577</v>
      </c>
      <c r="AF185" s="8">
        <f t="shared" si="33"/>
        <v>107.93095564700505</v>
      </c>
      <c r="AG185" s="8">
        <f t="shared" si="34"/>
        <v>55.667401665670639</v>
      </c>
      <c r="AH185" s="2">
        <f>100</f>
        <v>100</v>
      </c>
      <c r="AK185" s="10">
        <v>44958</v>
      </c>
      <c r="AL185">
        <v>59.234499999999997</v>
      </c>
      <c r="AM185">
        <v>50.387500000000003</v>
      </c>
      <c r="AN185">
        <v>79.042000000000002</v>
      </c>
      <c r="AO185">
        <v>48.292999999999999</v>
      </c>
      <c r="AP185">
        <v>183.273</v>
      </c>
      <c r="AQ185">
        <v>127.89349999999999</v>
      </c>
      <c r="AR185">
        <v>203.51549999999997</v>
      </c>
      <c r="AS185">
        <v>218.34899999999999</v>
      </c>
      <c r="AT185">
        <f t="shared" si="35"/>
        <v>82.416927206953559</v>
      </c>
      <c r="AU185">
        <f t="shared" si="36"/>
        <v>100.46493762388238</v>
      </c>
      <c r="AV185">
        <f t="shared" si="37"/>
        <v>99.037714572108769</v>
      </c>
      <c r="AW185">
        <f t="shared" si="38"/>
        <v>56.399227841666324</v>
      </c>
      <c r="AX185" s="2">
        <f>(55+80)/2</f>
        <v>67.5</v>
      </c>
    </row>
    <row r="186" spans="1:51" ht="14.25" customHeight="1" x14ac:dyDescent="0.2">
      <c r="A186" s="3" t="s">
        <v>6</v>
      </c>
      <c r="B186" s="3" t="s">
        <v>61</v>
      </c>
      <c r="C186" s="6">
        <v>1</v>
      </c>
      <c r="D186" s="5" t="s">
        <v>4</v>
      </c>
      <c r="E186" s="9">
        <v>44873</v>
      </c>
      <c r="F186">
        <v>66.963999999999999</v>
      </c>
      <c r="G186">
        <v>82.244499999999988</v>
      </c>
      <c r="H186">
        <v>66.33</v>
      </c>
      <c r="I186">
        <v>52.295500000000004</v>
      </c>
      <c r="J186">
        <v>125.664</v>
      </c>
      <c r="K186">
        <v>107.3965</v>
      </c>
      <c r="L186">
        <v>117.508</v>
      </c>
      <c r="M186">
        <v>152.1155</v>
      </c>
      <c r="N186" s="8">
        <f t="shared" si="27"/>
        <v>135.88474025974025</v>
      </c>
      <c r="O186" s="8">
        <f t="shared" si="28"/>
        <v>195.27961805086753</v>
      </c>
      <c r="P186" s="8">
        <f t="shared" si="29"/>
        <v>143.94041256765499</v>
      </c>
      <c r="Q186" s="8">
        <f t="shared" si="30"/>
        <v>87.665967636434161</v>
      </c>
      <c r="R186" s="2">
        <f>100</f>
        <v>100</v>
      </c>
      <c r="U186" s="9">
        <v>44903</v>
      </c>
      <c r="V186" s="3">
        <v>58.929000000000002</v>
      </c>
      <c r="W186">
        <v>39.018499999999996</v>
      </c>
      <c r="X186">
        <v>83.41</v>
      </c>
      <c r="Y186">
        <v>54.406499999999994</v>
      </c>
      <c r="Z186">
        <v>142.99799999999999</v>
      </c>
      <c r="AA186">
        <v>80.188500000000005</v>
      </c>
      <c r="AB186">
        <v>169.8895</v>
      </c>
      <c r="AC186">
        <v>178.79949999999999</v>
      </c>
      <c r="AD186" s="8">
        <f t="shared" si="31"/>
        <v>105.0846515335879</v>
      </c>
      <c r="AE186" s="8">
        <f t="shared" si="32"/>
        <v>124.07910735329877</v>
      </c>
      <c r="AF186" s="8">
        <f t="shared" si="33"/>
        <v>125.19637764546955</v>
      </c>
      <c r="AG186" s="8">
        <f t="shared" si="34"/>
        <v>77.593379735401939</v>
      </c>
      <c r="AH186" s="2">
        <f>(95+100)/2</f>
        <v>97.5</v>
      </c>
      <c r="AK186" s="10">
        <v>44958</v>
      </c>
      <c r="AT186" t="e">
        <f t="shared" si="35"/>
        <v>#DIV/0!</v>
      </c>
      <c r="AU186" t="e">
        <f t="shared" si="36"/>
        <v>#DIV/0!</v>
      </c>
      <c r="AV186" t="e">
        <f t="shared" si="37"/>
        <v>#DIV/0!</v>
      </c>
      <c r="AW186" t="e">
        <f t="shared" si="38"/>
        <v>#DIV/0!</v>
      </c>
      <c r="AX186" s="2">
        <v>0</v>
      </c>
      <c r="AY186" s="3" t="s">
        <v>78</v>
      </c>
    </row>
    <row r="187" spans="1:51" ht="14.25" customHeight="1" x14ac:dyDescent="0.2">
      <c r="A187" s="3" t="s">
        <v>6</v>
      </c>
      <c r="B187" s="3" t="s">
        <v>61</v>
      </c>
      <c r="C187" s="6">
        <v>2</v>
      </c>
      <c r="D187" s="5" t="s">
        <v>4</v>
      </c>
      <c r="E187" s="9">
        <v>44873</v>
      </c>
      <c r="F187">
        <v>57.858999999999995</v>
      </c>
      <c r="G187">
        <v>80.177500000000009</v>
      </c>
      <c r="H187">
        <v>55.549499999999995</v>
      </c>
      <c r="I187">
        <v>37.890500000000003</v>
      </c>
      <c r="J187">
        <v>150.18</v>
      </c>
      <c r="K187">
        <v>137.77550000000002</v>
      </c>
      <c r="L187">
        <v>143.626</v>
      </c>
      <c r="M187">
        <v>169.0505</v>
      </c>
      <c r="N187" s="8">
        <f t="shared" si="27"/>
        <v>98.242409109069101</v>
      </c>
      <c r="O187" s="8">
        <f t="shared" si="28"/>
        <v>148.39548758668994</v>
      </c>
      <c r="P187" s="8">
        <f t="shared" si="29"/>
        <v>98.625057440853311</v>
      </c>
      <c r="Q187" s="8">
        <f t="shared" si="30"/>
        <v>57.154977358836568</v>
      </c>
      <c r="R187" s="2">
        <f>100</f>
        <v>100</v>
      </c>
      <c r="U187" s="9">
        <v>44903</v>
      </c>
      <c r="V187">
        <v>42.631999999999998</v>
      </c>
      <c r="W187">
        <v>24.324999999999999</v>
      </c>
      <c r="X187">
        <v>64.634</v>
      </c>
      <c r="Y187">
        <v>38.963000000000001</v>
      </c>
      <c r="Z187">
        <v>138.30799999999999</v>
      </c>
      <c r="AA187">
        <v>71.414000000000001</v>
      </c>
      <c r="AB187">
        <v>166.24299999999999</v>
      </c>
      <c r="AC187">
        <v>176.99</v>
      </c>
      <c r="AD187" s="8">
        <f t="shared" si="31"/>
        <v>78.601093212250916</v>
      </c>
      <c r="AE187" s="8">
        <f t="shared" si="32"/>
        <v>86.857969025681243</v>
      </c>
      <c r="AF187" s="8">
        <f t="shared" si="33"/>
        <v>99.14203906329891</v>
      </c>
      <c r="AG187" s="8">
        <f t="shared" si="34"/>
        <v>56.136307135996383</v>
      </c>
      <c r="AH187" s="2">
        <f>90</f>
        <v>90</v>
      </c>
      <c r="AJ187" s="3" t="s">
        <v>37</v>
      </c>
      <c r="AK187" s="10">
        <v>44958</v>
      </c>
      <c r="AT187" t="e">
        <f t="shared" si="35"/>
        <v>#DIV/0!</v>
      </c>
      <c r="AU187" t="e">
        <f t="shared" si="36"/>
        <v>#DIV/0!</v>
      </c>
      <c r="AV187" t="e">
        <f t="shared" si="37"/>
        <v>#DIV/0!</v>
      </c>
      <c r="AW187" t="e">
        <f t="shared" si="38"/>
        <v>#DIV/0!</v>
      </c>
      <c r="AX187" s="2">
        <v>0</v>
      </c>
      <c r="AY187" s="3" t="s">
        <v>78</v>
      </c>
    </row>
    <row r="188" spans="1:51" ht="14.25" customHeight="1" x14ac:dyDescent="0.2">
      <c r="A188" s="3" t="s">
        <v>6</v>
      </c>
      <c r="B188" s="3" t="s">
        <v>61</v>
      </c>
      <c r="C188" s="6">
        <v>3</v>
      </c>
      <c r="D188" s="5" t="s">
        <v>4</v>
      </c>
      <c r="E188" s="9">
        <v>44873</v>
      </c>
      <c r="F188">
        <v>47.977999999999994</v>
      </c>
      <c r="G188">
        <v>62.041499999999999</v>
      </c>
      <c r="H188">
        <v>47.44</v>
      </c>
      <c r="I188">
        <v>34.451499999999996</v>
      </c>
      <c r="J188">
        <v>125.50200000000001</v>
      </c>
      <c r="K188">
        <v>102.691</v>
      </c>
      <c r="L188">
        <v>117.517</v>
      </c>
      <c r="M188">
        <v>156.13749999999999</v>
      </c>
      <c r="N188" s="8">
        <f t="shared" si="27"/>
        <v>97.48362575895203</v>
      </c>
      <c r="O188" s="8">
        <f t="shared" si="28"/>
        <v>154.0600685551801</v>
      </c>
      <c r="P188" s="8">
        <f t="shared" si="29"/>
        <v>102.94000017018814</v>
      </c>
      <c r="Q188" s="8">
        <f t="shared" si="30"/>
        <v>56.265359058522137</v>
      </c>
      <c r="R188" s="2">
        <f>100</f>
        <v>100</v>
      </c>
      <c r="U188" s="9">
        <v>44903</v>
      </c>
      <c r="V188">
        <v>50.369</v>
      </c>
      <c r="W188">
        <v>35.563500000000005</v>
      </c>
      <c r="X188">
        <v>72.108000000000004</v>
      </c>
      <c r="Y188">
        <v>43.484499999999997</v>
      </c>
      <c r="Z188">
        <v>140.37049999999999</v>
      </c>
      <c r="AA188">
        <v>79.072500000000005</v>
      </c>
      <c r="AB188">
        <v>165.1825</v>
      </c>
      <c r="AC188">
        <v>176.66399999999999</v>
      </c>
      <c r="AD188" s="8">
        <f t="shared" si="31"/>
        <v>91.501383837772181</v>
      </c>
      <c r="AE188" s="8">
        <f t="shared" si="32"/>
        <v>114.68832400644979</v>
      </c>
      <c r="AF188" s="8">
        <f t="shared" si="33"/>
        <v>111.31651355319116</v>
      </c>
      <c r="AG188" s="8">
        <f t="shared" si="34"/>
        <v>62.766310623556585</v>
      </c>
      <c r="AH188" s="2">
        <f>100</f>
        <v>100</v>
      </c>
      <c r="AK188" s="10">
        <v>44958</v>
      </c>
      <c r="AL188">
        <v>37.387500000000003</v>
      </c>
      <c r="AM188">
        <v>26.512</v>
      </c>
      <c r="AN188">
        <v>53.106999999999999</v>
      </c>
      <c r="AO188">
        <v>32.564999999999998</v>
      </c>
      <c r="AP188">
        <v>169.63150000000002</v>
      </c>
      <c r="AQ188">
        <v>109.273</v>
      </c>
      <c r="AR188">
        <v>190.15800000000002</v>
      </c>
      <c r="AS188">
        <v>209.2955</v>
      </c>
      <c r="AT188">
        <f t="shared" si="35"/>
        <v>56.203078437672247</v>
      </c>
      <c r="AU188">
        <f t="shared" si="36"/>
        <v>61.868531110155303</v>
      </c>
      <c r="AV188">
        <f t="shared" si="37"/>
        <v>71.215962515381946</v>
      </c>
      <c r="AW188">
        <f t="shared" si="38"/>
        <v>39.67631888884376</v>
      </c>
      <c r="AX188" s="2">
        <f>(60+80)/2</f>
        <v>70</v>
      </c>
    </row>
    <row r="189" spans="1:51" ht="14.25" customHeight="1" x14ac:dyDescent="0.2">
      <c r="A189" s="3" t="s">
        <v>6</v>
      </c>
      <c r="B189" s="3" t="s">
        <v>61</v>
      </c>
      <c r="C189" s="6">
        <v>4</v>
      </c>
      <c r="D189" s="5" t="s">
        <v>4</v>
      </c>
      <c r="E189" s="9">
        <v>44873</v>
      </c>
      <c r="F189">
        <v>55.134500000000003</v>
      </c>
      <c r="G189">
        <v>71.581999999999994</v>
      </c>
      <c r="H189">
        <v>53.0625</v>
      </c>
      <c r="I189">
        <v>40.741500000000002</v>
      </c>
      <c r="J189">
        <v>146.88249999999999</v>
      </c>
      <c r="K189">
        <v>127.15799999999999</v>
      </c>
      <c r="L189">
        <v>139.3425</v>
      </c>
      <c r="M189">
        <v>174.17000000000002</v>
      </c>
      <c r="N189" s="8">
        <f t="shared" si="27"/>
        <v>95.717988868653521</v>
      </c>
      <c r="O189" s="8">
        <f t="shared" si="28"/>
        <v>143.54904921436324</v>
      </c>
      <c r="P189" s="8">
        <f t="shared" si="29"/>
        <v>97.105603100274493</v>
      </c>
      <c r="Q189" s="8">
        <f t="shared" si="30"/>
        <v>59.649092840328414</v>
      </c>
      <c r="R189" s="2">
        <f>100</f>
        <v>100</v>
      </c>
      <c r="U189" s="9">
        <v>44903</v>
      </c>
      <c r="V189">
        <v>51.357500000000002</v>
      </c>
      <c r="W189">
        <v>33.269500000000001</v>
      </c>
      <c r="X189">
        <v>70.900000000000006</v>
      </c>
      <c r="Y189">
        <v>49.960999999999999</v>
      </c>
      <c r="Z189">
        <v>132.37549999999999</v>
      </c>
      <c r="AA189">
        <v>70.214500000000001</v>
      </c>
      <c r="AB189">
        <v>156.4915</v>
      </c>
      <c r="AC189">
        <v>170.21800000000002</v>
      </c>
      <c r="AD189" s="8">
        <f t="shared" si="31"/>
        <v>98.931920937031407</v>
      </c>
      <c r="AE189" s="8">
        <f t="shared" si="32"/>
        <v>120.82579096910182</v>
      </c>
      <c r="AF189" s="8">
        <f t="shared" si="33"/>
        <v>115.53023646651735</v>
      </c>
      <c r="AG189" s="8">
        <f t="shared" si="34"/>
        <v>74.845521625210026</v>
      </c>
      <c r="AH189" s="2">
        <f>100</f>
        <v>100</v>
      </c>
      <c r="AK189" s="10">
        <v>44958</v>
      </c>
      <c r="AL189">
        <v>69.882999999999996</v>
      </c>
      <c r="AM189">
        <v>55.8215</v>
      </c>
      <c r="AN189">
        <v>89.141999999999996</v>
      </c>
      <c r="AO189">
        <v>64.682000000000002</v>
      </c>
      <c r="AP189">
        <v>175.84899999999999</v>
      </c>
      <c r="AQ189">
        <v>117.928</v>
      </c>
      <c r="AR189">
        <v>195.29649999999998</v>
      </c>
      <c r="AS189">
        <v>214.17699999999999</v>
      </c>
      <c r="AT189">
        <f t="shared" si="35"/>
        <v>101.33788079545519</v>
      </c>
      <c r="AU189">
        <f t="shared" si="36"/>
        <v>120.70485804897903</v>
      </c>
      <c r="AV189">
        <f t="shared" si="37"/>
        <v>116.3933301416052</v>
      </c>
      <c r="AW189">
        <f t="shared" si="38"/>
        <v>77.010650069802082</v>
      </c>
      <c r="AX189" s="2">
        <f>(75+80)/2</f>
        <v>77.5</v>
      </c>
    </row>
    <row r="190" spans="1:51" ht="14.25" customHeight="1" x14ac:dyDescent="0.2">
      <c r="A190" s="3" t="s">
        <v>6</v>
      </c>
      <c r="B190" s="3" t="s">
        <v>61</v>
      </c>
      <c r="C190" s="6">
        <v>5</v>
      </c>
      <c r="D190" s="5" t="s">
        <v>4</v>
      </c>
      <c r="E190" s="9">
        <v>44873</v>
      </c>
      <c r="F190">
        <v>51.391500000000001</v>
      </c>
      <c r="G190">
        <v>62.542000000000002</v>
      </c>
      <c r="H190">
        <v>49.703499999999998</v>
      </c>
      <c r="I190">
        <v>41.910499999999999</v>
      </c>
      <c r="J190">
        <v>132.46</v>
      </c>
      <c r="K190">
        <v>110.07850000000001</v>
      </c>
      <c r="L190">
        <v>124.363</v>
      </c>
      <c r="M190">
        <v>162.89249999999998</v>
      </c>
      <c r="N190" s="8">
        <f t="shared" si="27"/>
        <v>98.93426317378831</v>
      </c>
      <c r="O190" s="8">
        <f t="shared" si="28"/>
        <v>144.88033539701215</v>
      </c>
      <c r="P190" s="8">
        <f t="shared" si="29"/>
        <v>101.91449627300725</v>
      </c>
      <c r="Q190" s="8">
        <f t="shared" si="30"/>
        <v>65.608775726322577</v>
      </c>
      <c r="R190" s="2">
        <f>100</f>
        <v>100</v>
      </c>
      <c r="U190" s="9">
        <v>44903</v>
      </c>
      <c r="V190">
        <v>31.733999999999998</v>
      </c>
      <c r="W190">
        <v>24.111999999999998</v>
      </c>
      <c r="X190">
        <v>48.69</v>
      </c>
      <c r="Y190">
        <v>31.903500000000001</v>
      </c>
      <c r="Z190">
        <v>107.79400000000001</v>
      </c>
      <c r="AA190">
        <v>45.929499999999997</v>
      </c>
      <c r="AB190">
        <v>130.27350000000001</v>
      </c>
      <c r="AC190">
        <v>147.048</v>
      </c>
      <c r="AD190" s="8">
        <f t="shared" si="31"/>
        <v>75.070690390930835</v>
      </c>
      <c r="AE190" s="8">
        <f t="shared" si="32"/>
        <v>133.86951741255618</v>
      </c>
      <c r="AF190" s="8">
        <f t="shared" si="33"/>
        <v>95.306796854310349</v>
      </c>
      <c r="AG190" s="8">
        <f t="shared" si="34"/>
        <v>55.324740900930308</v>
      </c>
      <c r="AH190" s="2">
        <f>100</f>
        <v>100</v>
      </c>
      <c r="AK190" s="10">
        <v>44958</v>
      </c>
      <c r="AT190" t="e">
        <f t="shared" si="35"/>
        <v>#DIV/0!</v>
      </c>
      <c r="AU190" t="e">
        <f t="shared" si="36"/>
        <v>#DIV/0!</v>
      </c>
      <c r="AV190" t="e">
        <f t="shared" si="37"/>
        <v>#DIV/0!</v>
      </c>
      <c r="AW190" t="e">
        <f t="shared" si="38"/>
        <v>#DIV/0!</v>
      </c>
      <c r="AX190" s="2">
        <v>0</v>
      </c>
      <c r="AY190" s="3" t="s">
        <v>78</v>
      </c>
    </row>
    <row r="191" spans="1:51" ht="14.25" customHeight="1" x14ac:dyDescent="0.2">
      <c r="A191" s="3" t="s">
        <v>6</v>
      </c>
      <c r="B191" s="3" t="s">
        <v>61</v>
      </c>
      <c r="C191" s="6">
        <v>6</v>
      </c>
      <c r="D191" s="5" t="s">
        <v>4</v>
      </c>
      <c r="E191" s="9">
        <v>44873</v>
      </c>
      <c r="F191">
        <v>67.995499999999993</v>
      </c>
      <c r="G191">
        <v>81.576999999999998</v>
      </c>
      <c r="H191">
        <v>67.039999999999992</v>
      </c>
      <c r="I191">
        <v>55.358499999999999</v>
      </c>
      <c r="J191">
        <v>124.22200000000001</v>
      </c>
      <c r="K191">
        <v>101.804</v>
      </c>
      <c r="L191">
        <v>115.75399999999999</v>
      </c>
      <c r="M191">
        <v>155.04750000000001</v>
      </c>
      <c r="N191" s="8">
        <f t="shared" si="27"/>
        <v>139.57956320136526</v>
      </c>
      <c r="O191" s="8">
        <f t="shared" si="28"/>
        <v>204.33514400220028</v>
      </c>
      <c r="P191" s="8">
        <f t="shared" si="29"/>
        <v>147.6856091366173</v>
      </c>
      <c r="Q191" s="8">
        <f t="shared" si="30"/>
        <v>91.045760170270384</v>
      </c>
      <c r="R191" s="2">
        <f>100</f>
        <v>100</v>
      </c>
      <c r="U191" s="9">
        <v>44903</v>
      </c>
      <c r="V191">
        <v>45.436</v>
      </c>
      <c r="W191">
        <v>36.602000000000004</v>
      </c>
      <c r="X191">
        <v>64.408500000000004</v>
      </c>
      <c r="Y191">
        <v>44.242000000000004</v>
      </c>
      <c r="Z191">
        <v>129.79050000000001</v>
      </c>
      <c r="AA191">
        <v>65.419499999999999</v>
      </c>
      <c r="AB191">
        <v>156.96699999999998</v>
      </c>
      <c r="AC191">
        <v>166.8175</v>
      </c>
      <c r="AD191" s="8">
        <f t="shared" si="31"/>
        <v>89.26832087094202</v>
      </c>
      <c r="AE191" s="8">
        <f t="shared" si="32"/>
        <v>142.67168046224751</v>
      </c>
      <c r="AF191" s="8">
        <f t="shared" si="33"/>
        <v>104.63452509126124</v>
      </c>
      <c r="AG191" s="8">
        <f t="shared" si="34"/>
        <v>67.629055704587358</v>
      </c>
      <c r="AH191" s="2">
        <f>(100+95)/2</f>
        <v>97.5</v>
      </c>
      <c r="AJ191" s="3" t="s">
        <v>82</v>
      </c>
      <c r="AK191" s="10">
        <v>44958</v>
      </c>
      <c r="AT191" t="e">
        <f t="shared" si="35"/>
        <v>#DIV/0!</v>
      </c>
      <c r="AU191" t="e">
        <f t="shared" si="36"/>
        <v>#DIV/0!</v>
      </c>
      <c r="AV191" t="e">
        <f t="shared" si="37"/>
        <v>#DIV/0!</v>
      </c>
      <c r="AW191" t="e">
        <f t="shared" si="38"/>
        <v>#DIV/0!</v>
      </c>
      <c r="AX191" s="2">
        <v>0</v>
      </c>
      <c r="AY191" s="3" t="s">
        <v>78</v>
      </c>
    </row>
    <row r="192" spans="1:51" ht="14.25" customHeight="1" x14ac:dyDescent="0.2">
      <c r="A192" s="3" t="s">
        <v>6</v>
      </c>
      <c r="B192" s="3" t="s">
        <v>61</v>
      </c>
      <c r="C192" s="6">
        <v>7</v>
      </c>
      <c r="D192" s="5" t="s">
        <v>4</v>
      </c>
      <c r="E192" s="9">
        <v>44873</v>
      </c>
      <c r="F192">
        <v>64.991500000000002</v>
      </c>
      <c r="G192">
        <v>71.727499999999992</v>
      </c>
      <c r="H192">
        <v>71.611999999999995</v>
      </c>
      <c r="I192">
        <v>59.600499999999997</v>
      </c>
      <c r="J192">
        <v>153.9325</v>
      </c>
      <c r="K192">
        <v>132.36950000000002</v>
      </c>
      <c r="L192">
        <v>146.023</v>
      </c>
      <c r="M192">
        <v>183.39850000000001</v>
      </c>
      <c r="N192" s="8">
        <f t="shared" si="27"/>
        <v>107.66298539944457</v>
      </c>
      <c r="O192" s="8">
        <f t="shared" si="28"/>
        <v>138.17769576828496</v>
      </c>
      <c r="P192" s="8">
        <f t="shared" si="29"/>
        <v>125.05605281359786</v>
      </c>
      <c r="Q192" s="8">
        <f t="shared" si="30"/>
        <v>82.869420960367705</v>
      </c>
      <c r="R192" s="2">
        <f>100</f>
        <v>100</v>
      </c>
      <c r="U192" s="9">
        <v>44903</v>
      </c>
      <c r="V192">
        <v>33.167500000000004</v>
      </c>
      <c r="W192">
        <v>13.592500000000001</v>
      </c>
      <c r="X192">
        <v>49.302999999999997</v>
      </c>
      <c r="Y192">
        <v>36.6175</v>
      </c>
      <c r="Z192">
        <v>103.16900000000001</v>
      </c>
      <c r="AA192">
        <v>39.939</v>
      </c>
      <c r="AB192">
        <v>123.5605</v>
      </c>
      <c r="AC192">
        <v>145.82400000000001</v>
      </c>
      <c r="AD192" s="8">
        <f t="shared" si="31"/>
        <v>81.979204024464721</v>
      </c>
      <c r="AE192" s="8">
        <f t="shared" si="32"/>
        <v>86.784533914219182</v>
      </c>
      <c r="AF192" s="8">
        <f t="shared" si="33"/>
        <v>101.74987152042925</v>
      </c>
      <c r="AG192" s="8">
        <f t="shared" si="34"/>
        <v>64.032412360105326</v>
      </c>
      <c r="AH192" s="2">
        <f>100</f>
        <v>100</v>
      </c>
      <c r="AK192" s="10">
        <v>44958</v>
      </c>
      <c r="AT192" t="e">
        <f t="shared" si="35"/>
        <v>#DIV/0!</v>
      </c>
      <c r="AU192" t="e">
        <f t="shared" si="36"/>
        <v>#DIV/0!</v>
      </c>
      <c r="AV192" t="e">
        <f t="shared" si="37"/>
        <v>#DIV/0!</v>
      </c>
      <c r="AW192" t="e">
        <f t="shared" si="38"/>
        <v>#DIV/0!</v>
      </c>
      <c r="AX192" s="2">
        <v>0</v>
      </c>
      <c r="AY192" s="3" t="s">
        <v>78</v>
      </c>
    </row>
    <row r="193" spans="1:52" ht="14.25" customHeight="1" x14ac:dyDescent="0.2">
      <c r="A193" s="3" t="s">
        <v>6</v>
      </c>
      <c r="B193" s="3" t="s">
        <v>61</v>
      </c>
      <c r="C193" s="6">
        <v>8</v>
      </c>
      <c r="D193" s="5" t="s">
        <v>4</v>
      </c>
      <c r="E193" s="9">
        <v>44873</v>
      </c>
      <c r="F193">
        <v>65.421500000000009</v>
      </c>
      <c r="G193">
        <v>82.037000000000006</v>
      </c>
      <c r="H193">
        <v>63.5105</v>
      </c>
      <c r="I193">
        <v>50.692999999999998</v>
      </c>
      <c r="J193">
        <v>145.20999999999998</v>
      </c>
      <c r="K193">
        <v>125.1165</v>
      </c>
      <c r="L193">
        <v>137.26300000000001</v>
      </c>
      <c r="M193">
        <v>173.20600000000002</v>
      </c>
      <c r="N193" s="8">
        <f t="shared" si="27"/>
        <v>114.88521796019562</v>
      </c>
      <c r="O193" s="8">
        <f t="shared" si="28"/>
        <v>167.19964992626873</v>
      </c>
      <c r="P193" s="8">
        <f t="shared" si="29"/>
        <v>117.98647486941127</v>
      </c>
      <c r="Q193" s="8">
        <f t="shared" si="30"/>
        <v>74.63202775885361</v>
      </c>
      <c r="R193" s="2">
        <f>100</f>
        <v>100</v>
      </c>
      <c r="U193" s="9">
        <v>44903</v>
      </c>
      <c r="V193">
        <v>32.774000000000001</v>
      </c>
      <c r="W193">
        <v>14.823</v>
      </c>
      <c r="X193">
        <v>53.218999999999994</v>
      </c>
      <c r="Y193">
        <v>30.346499999999999</v>
      </c>
      <c r="Z193">
        <v>97.488500000000002</v>
      </c>
      <c r="AA193">
        <v>37.542000000000002</v>
      </c>
      <c r="AB193">
        <v>120.09</v>
      </c>
      <c r="AC193">
        <v>134.8065</v>
      </c>
      <c r="AD193" s="8">
        <f t="shared" si="31"/>
        <v>85.726726742128562</v>
      </c>
      <c r="AE193" s="8">
        <f t="shared" si="32"/>
        <v>100.6836343295509</v>
      </c>
      <c r="AF193" s="8">
        <f t="shared" si="33"/>
        <v>113.00562078441168</v>
      </c>
      <c r="AG193" s="8">
        <f t="shared" si="34"/>
        <v>57.403444937744098</v>
      </c>
      <c r="AH193" s="2">
        <f>(90+95)/2</f>
        <v>92.5</v>
      </c>
      <c r="AK193" s="10">
        <v>44958</v>
      </c>
      <c r="AT193" t="e">
        <f t="shared" si="35"/>
        <v>#DIV/0!</v>
      </c>
      <c r="AU193" t="e">
        <f t="shared" si="36"/>
        <v>#DIV/0!</v>
      </c>
      <c r="AV193" t="e">
        <f t="shared" si="37"/>
        <v>#DIV/0!</v>
      </c>
      <c r="AW193" t="e">
        <f t="shared" si="38"/>
        <v>#DIV/0!</v>
      </c>
      <c r="AX193" s="2">
        <v>0</v>
      </c>
      <c r="AY193" s="3" t="s">
        <v>78</v>
      </c>
    </row>
    <row r="194" spans="1:52" ht="14.25" customHeight="1" x14ac:dyDescent="0.2">
      <c r="A194" s="3" t="s">
        <v>6</v>
      </c>
      <c r="B194" s="4" t="s">
        <v>62</v>
      </c>
      <c r="C194" s="6">
        <v>1</v>
      </c>
      <c r="D194" s="5" t="s">
        <v>4</v>
      </c>
      <c r="E194" s="9">
        <v>44867</v>
      </c>
      <c r="F194">
        <v>103.392</v>
      </c>
      <c r="G194">
        <v>117.63499999999999</v>
      </c>
      <c r="H194">
        <v>95.852999999999994</v>
      </c>
      <c r="I194">
        <v>96.701499999999996</v>
      </c>
      <c r="J194">
        <v>182.31899999999999</v>
      </c>
      <c r="K194">
        <v>175.358</v>
      </c>
      <c r="L194">
        <v>170.02099999999999</v>
      </c>
      <c r="M194">
        <v>201.46899999999999</v>
      </c>
      <c r="N194" s="8">
        <f t="shared" si="27"/>
        <v>144.60895463445937</v>
      </c>
      <c r="O194" s="8">
        <f t="shared" si="28"/>
        <v>171.06105795002222</v>
      </c>
      <c r="P194" s="8">
        <f t="shared" si="29"/>
        <v>143.76174119667573</v>
      </c>
      <c r="Q194" s="8">
        <f t="shared" si="30"/>
        <v>122.39541815366135</v>
      </c>
      <c r="R194" s="2">
        <f>100</f>
        <v>100</v>
      </c>
      <c r="U194" s="9">
        <v>44903</v>
      </c>
      <c r="V194">
        <v>24.6205</v>
      </c>
      <c r="W194">
        <v>12.4815</v>
      </c>
      <c r="X194">
        <v>38.592500000000001</v>
      </c>
      <c r="Y194">
        <v>22.768999999999998</v>
      </c>
      <c r="Z194">
        <v>88.363500000000002</v>
      </c>
      <c r="AA194">
        <v>35.112499999999997</v>
      </c>
      <c r="AB194">
        <v>106.3355</v>
      </c>
      <c r="AC194">
        <v>123.67399999999999</v>
      </c>
      <c r="AD194" s="8">
        <f t="shared" si="31"/>
        <v>71.050009336434158</v>
      </c>
      <c r="AE194" s="8">
        <f t="shared" si="32"/>
        <v>90.645283018867943</v>
      </c>
      <c r="AF194" s="8">
        <f t="shared" si="33"/>
        <v>92.547526461059576</v>
      </c>
      <c r="AG194" s="8">
        <f t="shared" si="34"/>
        <v>46.946771350485953</v>
      </c>
      <c r="AH194" s="2">
        <f>(90+100)/2</f>
        <v>95</v>
      </c>
      <c r="AK194" s="10">
        <v>44958</v>
      </c>
      <c r="AT194" t="e">
        <f t="shared" si="35"/>
        <v>#DIV/0!</v>
      </c>
      <c r="AU194" t="e">
        <f t="shared" si="36"/>
        <v>#DIV/0!</v>
      </c>
      <c r="AV194" t="e">
        <f t="shared" si="37"/>
        <v>#DIV/0!</v>
      </c>
      <c r="AW194" t="e">
        <f t="shared" si="38"/>
        <v>#DIV/0!</v>
      </c>
      <c r="AX194" s="2">
        <v>0</v>
      </c>
      <c r="AY194" s="3" t="s">
        <v>78</v>
      </c>
    </row>
    <row r="195" spans="1:52" ht="14.25" customHeight="1" x14ac:dyDescent="0.2">
      <c r="A195" s="3" t="s">
        <v>6</v>
      </c>
      <c r="B195" s="4" t="s">
        <v>62</v>
      </c>
      <c r="C195" s="6">
        <v>2</v>
      </c>
      <c r="D195" s="5" t="s">
        <v>4</v>
      </c>
      <c r="E195" s="9">
        <v>44867</v>
      </c>
      <c r="F195">
        <v>37.835000000000001</v>
      </c>
      <c r="G195">
        <v>44.911500000000004</v>
      </c>
      <c r="H195">
        <v>33.034500000000001</v>
      </c>
      <c r="I195">
        <v>35.476500000000001</v>
      </c>
      <c r="J195">
        <v>138.464</v>
      </c>
      <c r="K195">
        <v>129.47500000000002</v>
      </c>
      <c r="L195">
        <v>124.768</v>
      </c>
      <c r="M195">
        <v>161.3235</v>
      </c>
      <c r="N195" s="8">
        <f t="shared" ref="N195:N258" si="39">(F195/J195)*255</f>
        <v>69.678219609429163</v>
      </c>
      <c r="O195" s="8">
        <f t="shared" ref="O195:O258" si="40">(G195/K195)*255</f>
        <v>88.452848040162181</v>
      </c>
      <c r="P195" s="8">
        <f t="shared" ref="P195:P258" si="41">(H195/L195)*255</f>
        <v>67.515689119004875</v>
      </c>
      <c r="Q195" s="8">
        <f t="shared" ref="Q195:Q258" si="42">(I195/M195)*255</f>
        <v>56.076811499874481</v>
      </c>
      <c r="R195" s="2">
        <f>100</f>
        <v>100</v>
      </c>
      <c r="U195" s="9">
        <v>44903</v>
      </c>
      <c r="V195">
        <v>36.909999999999997</v>
      </c>
      <c r="W195">
        <v>30.829000000000001</v>
      </c>
      <c r="X195">
        <v>61.224000000000004</v>
      </c>
      <c r="Y195">
        <v>33.599999999999994</v>
      </c>
      <c r="Z195">
        <v>123.9645</v>
      </c>
      <c r="AA195">
        <v>73.525499999999994</v>
      </c>
      <c r="AB195">
        <v>148.54050000000001</v>
      </c>
      <c r="AC195">
        <v>149.86349999999999</v>
      </c>
      <c r="AD195" s="8">
        <f t="shared" ref="AD195:AD210" si="43">(V195/Z195)*255</f>
        <v>75.925365729704865</v>
      </c>
      <c r="AE195" s="8">
        <f t="shared" ref="AE195:AE210" si="44">(W195/AA195)*255</f>
        <v>106.92066017912154</v>
      </c>
      <c r="AF195" s="8">
        <f t="shared" ref="AF195:AF210" si="45">(X195/AB195)*255</f>
        <v>105.10345663303947</v>
      </c>
      <c r="AG195" s="8">
        <f t="shared" ref="AG195:AG210" si="46">(Y195/AC195)*255</f>
        <v>57.172026544155173</v>
      </c>
      <c r="AH195" s="2">
        <f>100</f>
        <v>100</v>
      </c>
      <c r="AK195" s="10">
        <v>44958</v>
      </c>
      <c r="AT195" t="e">
        <f t="shared" ref="AT195:AT210" si="47">(AL195/AP195)*255</f>
        <v>#DIV/0!</v>
      </c>
      <c r="AU195" t="e">
        <f t="shared" ref="AU195:AU210" si="48">(AM195/AQ195)*255</f>
        <v>#DIV/0!</v>
      </c>
      <c r="AV195" t="e">
        <f t="shared" ref="AV195:AV210" si="49">(AN195/AR195)*255</f>
        <v>#DIV/0!</v>
      </c>
      <c r="AW195" t="e">
        <f t="shared" ref="AW195:AW210" si="50">(AO195/AS195)*255</f>
        <v>#DIV/0!</v>
      </c>
      <c r="AX195" s="2">
        <v>0</v>
      </c>
      <c r="AY195" s="3" t="s">
        <v>78</v>
      </c>
    </row>
    <row r="196" spans="1:52" ht="14.25" customHeight="1" x14ac:dyDescent="0.2">
      <c r="A196" s="3" t="s">
        <v>6</v>
      </c>
      <c r="B196" s="4" t="s">
        <v>62</v>
      </c>
      <c r="C196" s="6">
        <v>3</v>
      </c>
      <c r="D196" s="5" t="s">
        <v>4</v>
      </c>
      <c r="E196" s="9">
        <v>44867</v>
      </c>
      <c r="F196">
        <v>64.776499999999999</v>
      </c>
      <c r="G196">
        <v>76.828499999999991</v>
      </c>
      <c r="H196">
        <v>58.05</v>
      </c>
      <c r="I196">
        <v>59.488500000000002</v>
      </c>
      <c r="J196">
        <v>183.05850000000001</v>
      </c>
      <c r="K196">
        <v>176.03149999999999</v>
      </c>
      <c r="L196">
        <v>169.83499999999998</v>
      </c>
      <c r="M196">
        <v>203.26300000000001</v>
      </c>
      <c r="N196" s="8">
        <f t="shared" si="39"/>
        <v>90.233490933226264</v>
      </c>
      <c r="O196" s="8">
        <f t="shared" si="40"/>
        <v>111.29410077173686</v>
      </c>
      <c r="P196" s="8">
        <f t="shared" si="41"/>
        <v>87.159596078546841</v>
      </c>
      <c r="Q196" s="8">
        <f t="shared" si="42"/>
        <v>74.630245051976999</v>
      </c>
      <c r="R196" s="2">
        <f>100</f>
        <v>100</v>
      </c>
      <c r="U196" s="9">
        <v>44903</v>
      </c>
      <c r="V196">
        <v>41.808499999999995</v>
      </c>
      <c r="W196">
        <v>36.841999999999999</v>
      </c>
      <c r="X196">
        <v>59.7575</v>
      </c>
      <c r="Y196">
        <v>28.814999999999998</v>
      </c>
      <c r="Z196">
        <v>120.25200000000001</v>
      </c>
      <c r="AA196">
        <v>71.747</v>
      </c>
      <c r="AB196">
        <v>140.32249999999999</v>
      </c>
      <c r="AC196">
        <v>148.4495</v>
      </c>
      <c r="AD196" s="8">
        <f t="shared" si="43"/>
        <v>88.656883045604218</v>
      </c>
      <c r="AE196" s="8">
        <f t="shared" si="44"/>
        <v>130.94219967385396</v>
      </c>
      <c r="AF196" s="8">
        <f t="shared" si="45"/>
        <v>108.59386413440468</v>
      </c>
      <c r="AG196" s="8">
        <f t="shared" si="46"/>
        <v>49.497135389475879</v>
      </c>
      <c r="AH196" s="2">
        <f>100</f>
        <v>100</v>
      </c>
      <c r="AK196" s="10">
        <v>44958</v>
      </c>
      <c r="AT196" t="e">
        <f t="shared" si="47"/>
        <v>#DIV/0!</v>
      </c>
      <c r="AU196" t="e">
        <f t="shared" si="48"/>
        <v>#DIV/0!</v>
      </c>
      <c r="AV196" t="e">
        <f t="shared" si="49"/>
        <v>#DIV/0!</v>
      </c>
      <c r="AW196" t="e">
        <f t="shared" si="50"/>
        <v>#DIV/0!</v>
      </c>
      <c r="AX196" s="2">
        <v>0</v>
      </c>
      <c r="AY196" s="3" t="s">
        <v>78</v>
      </c>
    </row>
    <row r="197" spans="1:52" ht="14.25" customHeight="1" x14ac:dyDescent="0.2">
      <c r="A197" s="3" t="s">
        <v>6</v>
      </c>
      <c r="B197" s="4" t="s">
        <v>62</v>
      </c>
      <c r="C197" s="6">
        <v>4</v>
      </c>
      <c r="D197" s="5" t="s">
        <v>4</v>
      </c>
      <c r="E197" s="9">
        <v>44867</v>
      </c>
      <c r="F197">
        <v>45.92</v>
      </c>
      <c r="G197">
        <v>50.253500000000003</v>
      </c>
      <c r="H197">
        <v>41.552</v>
      </c>
      <c r="I197">
        <v>45.927</v>
      </c>
      <c r="J197">
        <v>114.0115</v>
      </c>
      <c r="K197">
        <v>101.21000000000001</v>
      </c>
      <c r="L197">
        <v>98.735500000000002</v>
      </c>
      <c r="M197">
        <v>142.22149999999999</v>
      </c>
      <c r="N197" s="8">
        <f t="shared" si="39"/>
        <v>102.70542883831895</v>
      </c>
      <c r="O197" s="8">
        <f t="shared" si="40"/>
        <v>126.61439087046733</v>
      </c>
      <c r="P197" s="8">
        <f t="shared" si="41"/>
        <v>107.3145930288498</v>
      </c>
      <c r="Q197" s="8">
        <f t="shared" si="42"/>
        <v>82.34609394500832</v>
      </c>
      <c r="R197" s="2">
        <f>100</f>
        <v>100</v>
      </c>
      <c r="U197" s="9">
        <v>44903</v>
      </c>
      <c r="V197">
        <v>35.445499999999996</v>
      </c>
      <c r="W197">
        <v>27.200499999999998</v>
      </c>
      <c r="X197">
        <v>50.382999999999996</v>
      </c>
      <c r="Y197">
        <v>28.6995</v>
      </c>
      <c r="Z197">
        <v>109.90600000000001</v>
      </c>
      <c r="AA197">
        <v>60.747999999999998</v>
      </c>
      <c r="AB197">
        <v>129.8235</v>
      </c>
      <c r="AC197">
        <v>139.11250000000001</v>
      </c>
      <c r="AD197" s="8">
        <f t="shared" si="43"/>
        <v>82.239390934070926</v>
      </c>
      <c r="AE197" s="8">
        <f t="shared" si="44"/>
        <v>114.17869724106143</v>
      </c>
      <c r="AF197" s="8">
        <f t="shared" si="45"/>
        <v>98.962553004656314</v>
      </c>
      <c r="AG197" s="8">
        <f t="shared" si="46"/>
        <v>52.607583790097941</v>
      </c>
      <c r="AH197" s="2">
        <f>100</f>
        <v>100</v>
      </c>
      <c r="AK197" s="10">
        <v>44958</v>
      </c>
      <c r="AT197" t="e">
        <f t="shared" si="47"/>
        <v>#DIV/0!</v>
      </c>
      <c r="AU197" t="e">
        <f t="shared" si="48"/>
        <v>#DIV/0!</v>
      </c>
      <c r="AV197" t="e">
        <f t="shared" si="49"/>
        <v>#DIV/0!</v>
      </c>
      <c r="AW197" t="e">
        <f t="shared" si="50"/>
        <v>#DIV/0!</v>
      </c>
      <c r="AX197" s="2">
        <v>0</v>
      </c>
      <c r="AY197" s="3" t="s">
        <v>78</v>
      </c>
    </row>
    <row r="198" spans="1:52" ht="14.25" customHeight="1" x14ac:dyDescent="0.2">
      <c r="A198" s="3" t="s">
        <v>6</v>
      </c>
      <c r="B198" s="4" t="s">
        <v>62</v>
      </c>
      <c r="C198" s="6">
        <v>5</v>
      </c>
      <c r="D198" s="5" t="s">
        <v>4</v>
      </c>
      <c r="E198" s="9">
        <v>44867</v>
      </c>
      <c r="F198">
        <v>74.054000000000002</v>
      </c>
      <c r="G198">
        <v>85.444500000000005</v>
      </c>
      <c r="H198">
        <v>66.213999999999999</v>
      </c>
      <c r="I198">
        <v>70.543999999999997</v>
      </c>
      <c r="J198">
        <v>176.95249999999999</v>
      </c>
      <c r="K198">
        <v>169.20749999999998</v>
      </c>
      <c r="L198">
        <v>163.595</v>
      </c>
      <c r="M198">
        <v>198.13400000000001</v>
      </c>
      <c r="N198" s="8">
        <f t="shared" si="39"/>
        <v>106.71660473855979</v>
      </c>
      <c r="O198" s="8">
        <f t="shared" si="40"/>
        <v>128.76703160320912</v>
      </c>
      <c r="P198" s="8">
        <f t="shared" si="41"/>
        <v>103.20957241969496</v>
      </c>
      <c r="Q198" s="8">
        <f t="shared" si="42"/>
        <v>90.79067701656453</v>
      </c>
      <c r="R198" s="2">
        <f>100</f>
        <v>100</v>
      </c>
      <c r="U198" s="9">
        <v>44903</v>
      </c>
      <c r="AD198" s="8" t="e">
        <f t="shared" si="43"/>
        <v>#DIV/0!</v>
      </c>
      <c r="AE198" s="8" t="e">
        <f t="shared" si="44"/>
        <v>#DIV/0!</v>
      </c>
      <c r="AF198" s="8" t="e">
        <f t="shared" si="45"/>
        <v>#DIV/0!</v>
      </c>
      <c r="AG198" s="8" t="e">
        <f t="shared" si="46"/>
        <v>#DIV/0!</v>
      </c>
      <c r="AH198" s="2">
        <v>0</v>
      </c>
      <c r="AI198" s="3" t="s">
        <v>12</v>
      </c>
      <c r="AK198" s="10">
        <v>44958</v>
      </c>
      <c r="AT198" t="e">
        <f t="shared" si="47"/>
        <v>#DIV/0!</v>
      </c>
      <c r="AU198" t="e">
        <f t="shared" si="48"/>
        <v>#DIV/0!</v>
      </c>
      <c r="AV198" t="e">
        <f t="shared" si="49"/>
        <v>#DIV/0!</v>
      </c>
      <c r="AW198" t="e">
        <f t="shared" si="50"/>
        <v>#DIV/0!</v>
      </c>
      <c r="AX198" s="2">
        <v>0</v>
      </c>
      <c r="AY198" s="3" t="s">
        <v>12</v>
      </c>
    </row>
    <row r="199" spans="1:52" ht="14.25" customHeight="1" x14ac:dyDescent="0.2">
      <c r="A199" s="3" t="s">
        <v>6</v>
      </c>
      <c r="B199" s="4" t="s">
        <v>62</v>
      </c>
      <c r="C199" s="6">
        <v>6</v>
      </c>
      <c r="D199" s="5" t="s">
        <v>4</v>
      </c>
      <c r="E199" s="9">
        <v>44867</v>
      </c>
      <c r="F199">
        <v>36.103000000000002</v>
      </c>
      <c r="G199">
        <v>37.332999999999998</v>
      </c>
      <c r="H199">
        <v>29.3125</v>
      </c>
      <c r="I199">
        <v>41.722499999999997</v>
      </c>
      <c r="J199">
        <v>151.0615</v>
      </c>
      <c r="K199">
        <v>141.8185</v>
      </c>
      <c r="L199">
        <v>136.16649999999998</v>
      </c>
      <c r="M199">
        <v>175.10149999999999</v>
      </c>
      <c r="N199" s="8">
        <f t="shared" si="39"/>
        <v>60.943820894139144</v>
      </c>
      <c r="O199" s="8">
        <f t="shared" si="40"/>
        <v>67.127455162760853</v>
      </c>
      <c r="P199" s="8">
        <f t="shared" si="41"/>
        <v>54.893733040064923</v>
      </c>
      <c r="Q199" s="8">
        <f t="shared" si="42"/>
        <v>60.760401824084887</v>
      </c>
      <c r="R199" s="2">
        <f>100</f>
        <v>100</v>
      </c>
      <c r="U199" s="9">
        <v>44903</v>
      </c>
      <c r="V199">
        <v>27.067</v>
      </c>
      <c r="W199">
        <v>15.333500000000001</v>
      </c>
      <c r="X199">
        <v>42.128</v>
      </c>
      <c r="Y199">
        <v>23.785</v>
      </c>
      <c r="Z199">
        <v>94.636499999999998</v>
      </c>
      <c r="AA199">
        <v>42.412999999999997</v>
      </c>
      <c r="AB199">
        <v>114.8485</v>
      </c>
      <c r="AC199">
        <v>126.587</v>
      </c>
      <c r="AD199" s="8">
        <f t="shared" si="43"/>
        <v>72.932589434309179</v>
      </c>
      <c r="AE199" s="8">
        <f t="shared" si="44"/>
        <v>92.18971777521044</v>
      </c>
      <c r="AF199" s="8">
        <f t="shared" si="45"/>
        <v>93.537486340701008</v>
      </c>
      <c r="AG199" s="8">
        <f t="shared" si="46"/>
        <v>47.913095341543759</v>
      </c>
      <c r="AH199" s="2">
        <f>(95+100)/2</f>
        <v>97.5</v>
      </c>
      <c r="AK199" s="10">
        <v>44958</v>
      </c>
      <c r="AT199" t="e">
        <f t="shared" si="47"/>
        <v>#DIV/0!</v>
      </c>
      <c r="AU199" t="e">
        <f t="shared" si="48"/>
        <v>#DIV/0!</v>
      </c>
      <c r="AV199" t="e">
        <f t="shared" si="49"/>
        <v>#DIV/0!</v>
      </c>
      <c r="AW199" t="e">
        <f t="shared" si="50"/>
        <v>#DIV/0!</v>
      </c>
      <c r="AX199" s="2">
        <v>0</v>
      </c>
      <c r="AY199" s="3" t="s">
        <v>78</v>
      </c>
    </row>
    <row r="200" spans="1:52" ht="14.25" customHeight="1" x14ac:dyDescent="0.2">
      <c r="A200" s="3" t="s">
        <v>6</v>
      </c>
      <c r="B200" s="4" t="s">
        <v>62</v>
      </c>
      <c r="C200" s="6">
        <v>7</v>
      </c>
      <c r="D200" s="5" t="s">
        <v>4</v>
      </c>
      <c r="E200" s="9">
        <v>44867</v>
      </c>
      <c r="F200">
        <v>62.285499999999999</v>
      </c>
      <c r="G200">
        <v>70.811000000000007</v>
      </c>
      <c r="H200">
        <v>56.508499999999998</v>
      </c>
      <c r="I200">
        <v>59.524500000000003</v>
      </c>
      <c r="J200">
        <v>171.5625</v>
      </c>
      <c r="K200">
        <v>162.8965</v>
      </c>
      <c r="L200">
        <v>157.55549999999999</v>
      </c>
      <c r="M200">
        <v>194.14150000000001</v>
      </c>
      <c r="N200" s="8">
        <f t="shared" si="39"/>
        <v>92.577355191256828</v>
      </c>
      <c r="O200" s="8">
        <f t="shared" si="40"/>
        <v>110.84833007461793</v>
      </c>
      <c r="P200" s="8">
        <f t="shared" si="41"/>
        <v>91.457724420918339</v>
      </c>
      <c r="Q200" s="8">
        <f t="shared" si="42"/>
        <v>78.183940579422739</v>
      </c>
      <c r="R200" s="2">
        <f>100</f>
        <v>100</v>
      </c>
      <c r="U200" s="9">
        <v>44903</v>
      </c>
      <c r="V200">
        <f>(V198+V199)/2</f>
        <v>13.5335</v>
      </c>
      <c r="W200">
        <f t="shared" ref="W200:AC200" si="51">(W198+W199)/2</f>
        <v>7.6667500000000004</v>
      </c>
      <c r="X200">
        <f t="shared" si="51"/>
        <v>21.064</v>
      </c>
      <c r="Y200">
        <f t="shared" si="51"/>
        <v>11.8925</v>
      </c>
      <c r="Z200">
        <f t="shared" si="51"/>
        <v>47.318249999999999</v>
      </c>
      <c r="AA200">
        <f t="shared" si="51"/>
        <v>21.206499999999998</v>
      </c>
      <c r="AB200">
        <f t="shared" si="51"/>
        <v>57.424250000000001</v>
      </c>
      <c r="AC200">
        <f t="shared" si="51"/>
        <v>63.293500000000002</v>
      </c>
      <c r="AD200" s="8">
        <f t="shared" si="43"/>
        <v>72.932589434309179</v>
      </c>
      <c r="AE200" s="8">
        <f t="shared" si="44"/>
        <v>92.18971777521044</v>
      </c>
      <c r="AF200" s="8">
        <f t="shared" si="45"/>
        <v>93.537486340701008</v>
      </c>
      <c r="AG200" s="8">
        <f t="shared" si="46"/>
        <v>47.913095341543759</v>
      </c>
      <c r="AH200" s="2">
        <f>100</f>
        <v>100</v>
      </c>
      <c r="AK200" s="10">
        <v>44958</v>
      </c>
      <c r="AT200" t="e">
        <f t="shared" si="47"/>
        <v>#DIV/0!</v>
      </c>
      <c r="AU200" t="e">
        <f t="shared" si="48"/>
        <v>#DIV/0!</v>
      </c>
      <c r="AV200" t="e">
        <f t="shared" si="49"/>
        <v>#DIV/0!</v>
      </c>
      <c r="AW200" t="e">
        <f t="shared" si="50"/>
        <v>#DIV/0!</v>
      </c>
      <c r="AX200" s="2">
        <v>0</v>
      </c>
      <c r="AY200" s="3" t="s">
        <v>78</v>
      </c>
    </row>
    <row r="201" spans="1:52" ht="14.25" customHeight="1" x14ac:dyDescent="0.2">
      <c r="A201" s="3" t="s">
        <v>6</v>
      </c>
      <c r="B201" s="4" t="s">
        <v>62</v>
      </c>
      <c r="C201" s="6">
        <v>8</v>
      </c>
      <c r="D201" s="5" t="s">
        <v>4</v>
      </c>
      <c r="E201" s="9">
        <v>44867</v>
      </c>
      <c r="F201">
        <v>73.491</v>
      </c>
      <c r="G201">
        <v>84.331500000000005</v>
      </c>
      <c r="H201">
        <v>67.751499999999993</v>
      </c>
      <c r="I201">
        <v>68.38</v>
      </c>
      <c r="J201">
        <v>168.75749999999999</v>
      </c>
      <c r="K201">
        <v>160.77549999999999</v>
      </c>
      <c r="L201">
        <v>155.69200000000001</v>
      </c>
      <c r="M201">
        <v>189.84699999999998</v>
      </c>
      <c r="N201" s="8">
        <f t="shared" si="39"/>
        <v>111.04813119416914</v>
      </c>
      <c r="O201" s="8">
        <f t="shared" si="40"/>
        <v>133.7550341936427</v>
      </c>
      <c r="P201" s="8">
        <f t="shared" si="41"/>
        <v>110.96673239472804</v>
      </c>
      <c r="Q201" s="8">
        <f t="shared" si="42"/>
        <v>91.847118995822953</v>
      </c>
      <c r="R201" s="2">
        <f>100</f>
        <v>100</v>
      </c>
      <c r="U201" s="9">
        <v>44903</v>
      </c>
      <c r="V201">
        <v>41.1785</v>
      </c>
      <c r="W201">
        <v>35.82</v>
      </c>
      <c r="X201">
        <v>60.914000000000001</v>
      </c>
      <c r="Y201">
        <v>26.820500000000003</v>
      </c>
      <c r="Z201">
        <v>124.95500000000001</v>
      </c>
      <c r="AA201">
        <v>72.271999999999991</v>
      </c>
      <c r="AB201">
        <v>148.52600000000001</v>
      </c>
      <c r="AC201">
        <v>154.20999999999998</v>
      </c>
      <c r="AD201" s="8">
        <f t="shared" si="43"/>
        <v>84.034392381257248</v>
      </c>
      <c r="AE201" s="8">
        <f t="shared" si="44"/>
        <v>126.38504538410452</v>
      </c>
      <c r="AF201" s="8">
        <f t="shared" si="45"/>
        <v>104.5814874163446</v>
      </c>
      <c r="AG201" s="8">
        <f t="shared" si="46"/>
        <v>44.350090785292792</v>
      </c>
      <c r="AH201" s="2">
        <f>100</f>
        <v>100</v>
      </c>
      <c r="AK201" s="10">
        <v>44958</v>
      </c>
      <c r="AT201" t="e">
        <f t="shared" si="47"/>
        <v>#DIV/0!</v>
      </c>
      <c r="AU201" t="e">
        <f t="shared" si="48"/>
        <v>#DIV/0!</v>
      </c>
      <c r="AV201" t="e">
        <f t="shared" si="49"/>
        <v>#DIV/0!</v>
      </c>
      <c r="AW201" t="e">
        <f t="shared" si="50"/>
        <v>#DIV/0!</v>
      </c>
      <c r="AX201" s="2">
        <v>0</v>
      </c>
      <c r="AY201" s="3" t="s">
        <v>78</v>
      </c>
    </row>
    <row r="202" spans="1:52" ht="14.25" customHeight="1" x14ac:dyDescent="0.2">
      <c r="A202" s="3" t="s">
        <v>6</v>
      </c>
      <c r="B202" s="4" t="s">
        <v>63</v>
      </c>
      <c r="C202" s="6">
        <v>1</v>
      </c>
      <c r="D202" s="5" t="s">
        <v>4</v>
      </c>
      <c r="E202" s="9">
        <v>44868</v>
      </c>
      <c r="F202">
        <v>70.899000000000001</v>
      </c>
      <c r="G202">
        <v>86.717999999999989</v>
      </c>
      <c r="H202">
        <v>63.319500000000005</v>
      </c>
      <c r="I202">
        <v>62.75</v>
      </c>
      <c r="J202">
        <v>162.64949999999999</v>
      </c>
      <c r="K202">
        <v>154.2045</v>
      </c>
      <c r="L202">
        <v>149.10550000000001</v>
      </c>
      <c r="M202">
        <v>184.79500000000002</v>
      </c>
      <c r="N202" s="8">
        <f t="shared" si="39"/>
        <v>111.15463004804811</v>
      </c>
      <c r="O202" s="8">
        <f t="shared" si="40"/>
        <v>143.40106806221607</v>
      </c>
      <c r="P202" s="8">
        <f t="shared" si="41"/>
        <v>108.28891288383058</v>
      </c>
      <c r="Q202" s="8">
        <f t="shared" si="42"/>
        <v>86.589193430558183</v>
      </c>
      <c r="R202" s="2">
        <f>100</f>
        <v>100</v>
      </c>
      <c r="U202" s="9">
        <v>44903</v>
      </c>
      <c r="V202">
        <v>39.112000000000002</v>
      </c>
      <c r="W202">
        <v>21.81</v>
      </c>
      <c r="X202">
        <v>58.56</v>
      </c>
      <c r="Y202">
        <v>37.032499999999999</v>
      </c>
      <c r="Z202">
        <v>106.22200000000001</v>
      </c>
      <c r="AA202">
        <v>46.847999999999999</v>
      </c>
      <c r="AB202">
        <v>127.54049999999999</v>
      </c>
      <c r="AC202">
        <v>144.3415</v>
      </c>
      <c r="AD202" s="8">
        <f t="shared" si="43"/>
        <v>93.893543710342485</v>
      </c>
      <c r="AE202" s="8">
        <f t="shared" si="44"/>
        <v>118.71477971311475</v>
      </c>
      <c r="AF202" s="8">
        <f t="shared" si="45"/>
        <v>117.08280899008552</v>
      </c>
      <c r="AG202" s="8">
        <f t="shared" si="46"/>
        <v>65.42323240370925</v>
      </c>
      <c r="AH202" s="2">
        <f>100</f>
        <v>100</v>
      </c>
      <c r="AK202" s="10">
        <v>44958</v>
      </c>
      <c r="AL202">
        <v>69.817000000000007</v>
      </c>
      <c r="AM202">
        <v>61.113999999999997</v>
      </c>
      <c r="AN202">
        <v>91.014499999999998</v>
      </c>
      <c r="AO202">
        <v>57.349000000000004</v>
      </c>
      <c r="AP202">
        <v>170.94650000000001</v>
      </c>
      <c r="AQ202">
        <v>113.358</v>
      </c>
      <c r="AR202">
        <v>191.566</v>
      </c>
      <c r="AS202">
        <v>207.83199999999999</v>
      </c>
      <c r="AT202">
        <f t="shared" si="47"/>
        <v>104.14565375716964</v>
      </c>
      <c r="AU202">
        <f t="shared" si="48"/>
        <v>137.4765786270047</v>
      </c>
      <c r="AV202">
        <f t="shared" si="49"/>
        <v>121.15248791539207</v>
      </c>
      <c r="AW202">
        <f t="shared" si="50"/>
        <v>70.364501135532549</v>
      </c>
      <c r="AX202" s="2">
        <f>(70+65)/2</f>
        <v>67.5</v>
      </c>
    </row>
    <row r="203" spans="1:52" ht="14.25" customHeight="1" x14ac:dyDescent="0.2">
      <c r="A203" s="3" t="s">
        <v>6</v>
      </c>
      <c r="B203" s="4" t="s">
        <v>63</v>
      </c>
      <c r="C203" s="6">
        <v>2</v>
      </c>
      <c r="D203" s="5" t="s">
        <v>4</v>
      </c>
      <c r="E203" s="9">
        <v>44868</v>
      </c>
      <c r="F203">
        <v>68.796500000000009</v>
      </c>
      <c r="G203">
        <v>80.771000000000001</v>
      </c>
      <c r="H203">
        <v>62.881500000000003</v>
      </c>
      <c r="I203">
        <v>62.700999999999993</v>
      </c>
      <c r="J203">
        <v>159.70699999999999</v>
      </c>
      <c r="K203">
        <v>149.79250000000002</v>
      </c>
      <c r="L203">
        <v>146.42250000000001</v>
      </c>
      <c r="M203">
        <v>182.88600000000002</v>
      </c>
      <c r="N203" s="8">
        <f t="shared" si="39"/>
        <v>109.84557658712519</v>
      </c>
      <c r="O203" s="8">
        <f t="shared" si="40"/>
        <v>137.5009095916017</v>
      </c>
      <c r="P203" s="8">
        <f t="shared" si="41"/>
        <v>109.51037238129385</v>
      </c>
      <c r="Q203" s="8">
        <f t="shared" si="42"/>
        <v>87.424707194645819</v>
      </c>
      <c r="R203" s="2">
        <f>100</f>
        <v>100</v>
      </c>
      <c r="U203" s="9">
        <v>44903</v>
      </c>
      <c r="V203">
        <v>25.423499999999997</v>
      </c>
      <c r="W203">
        <v>11.031000000000001</v>
      </c>
      <c r="X203">
        <v>41.091000000000001</v>
      </c>
      <c r="Y203">
        <v>24.150500000000001</v>
      </c>
      <c r="Z203">
        <v>91.501000000000005</v>
      </c>
      <c r="AA203">
        <v>34.808499999999995</v>
      </c>
      <c r="AB203">
        <v>110.9855</v>
      </c>
      <c r="AC203">
        <v>128.86099999999999</v>
      </c>
      <c r="AD203" s="8">
        <f t="shared" si="43"/>
        <v>70.851602714724422</v>
      </c>
      <c r="AE203" s="8">
        <f t="shared" si="44"/>
        <v>80.81086516224488</v>
      </c>
      <c r="AF203" s="8">
        <f t="shared" si="45"/>
        <v>94.410576156344746</v>
      </c>
      <c r="AG203" s="8">
        <f t="shared" si="46"/>
        <v>47.79085603867734</v>
      </c>
      <c r="AH203" s="2">
        <f>(100+90)/2</f>
        <v>95</v>
      </c>
      <c r="AK203" s="10">
        <v>44958</v>
      </c>
      <c r="AT203" t="e">
        <f t="shared" si="47"/>
        <v>#DIV/0!</v>
      </c>
      <c r="AU203" t="e">
        <f t="shared" si="48"/>
        <v>#DIV/0!</v>
      </c>
      <c r="AV203" t="e">
        <f t="shared" si="49"/>
        <v>#DIV/0!</v>
      </c>
      <c r="AW203" t="e">
        <f t="shared" si="50"/>
        <v>#DIV/0!</v>
      </c>
      <c r="AX203" s="2">
        <v>0</v>
      </c>
      <c r="AY203" s="3" t="s">
        <v>78</v>
      </c>
    </row>
    <row r="204" spans="1:52" ht="14.25" customHeight="1" x14ac:dyDescent="0.2">
      <c r="A204" s="3" t="s">
        <v>6</v>
      </c>
      <c r="B204" s="4" t="s">
        <v>63</v>
      </c>
      <c r="C204" s="6">
        <v>3</v>
      </c>
      <c r="D204" s="5" t="s">
        <v>4</v>
      </c>
      <c r="E204" s="9">
        <v>44867</v>
      </c>
      <c r="F204">
        <v>65.831999999999994</v>
      </c>
      <c r="G204">
        <v>82.603499999999997</v>
      </c>
      <c r="H204">
        <v>59.984499999999997</v>
      </c>
      <c r="I204">
        <v>54.942</v>
      </c>
      <c r="J204">
        <v>177.71949999999998</v>
      </c>
      <c r="K204">
        <v>169.268</v>
      </c>
      <c r="L204">
        <v>165.17750000000001</v>
      </c>
      <c r="M204">
        <v>198.87</v>
      </c>
      <c r="N204" s="8">
        <f t="shared" si="39"/>
        <v>94.458739755626141</v>
      </c>
      <c r="O204" s="8">
        <f t="shared" si="40"/>
        <v>124.44107864451638</v>
      </c>
      <c r="P204" s="8">
        <f t="shared" si="41"/>
        <v>92.603699051020868</v>
      </c>
      <c r="Q204" s="8">
        <f t="shared" si="42"/>
        <v>70.449087343490717</v>
      </c>
      <c r="R204" s="2">
        <f>100</f>
        <v>100</v>
      </c>
      <c r="U204" s="9">
        <v>44903</v>
      </c>
      <c r="V204">
        <v>42.387</v>
      </c>
      <c r="W204">
        <v>27.866999999999997</v>
      </c>
      <c r="X204">
        <v>62.727999999999994</v>
      </c>
      <c r="Y204">
        <v>36.616999999999997</v>
      </c>
      <c r="Z204">
        <v>110.176</v>
      </c>
      <c r="AA204">
        <v>52.189499999999995</v>
      </c>
      <c r="AB204">
        <v>132.1095</v>
      </c>
      <c r="AC204">
        <v>146.327</v>
      </c>
      <c r="AD204" s="8">
        <f t="shared" si="43"/>
        <v>98.103806636654085</v>
      </c>
      <c r="AE204" s="8">
        <f t="shared" si="44"/>
        <v>136.15928491363206</v>
      </c>
      <c r="AF204" s="8">
        <f t="shared" si="45"/>
        <v>121.07865066478944</v>
      </c>
      <c r="AG204" s="8">
        <f t="shared" si="46"/>
        <v>63.811429196252227</v>
      </c>
      <c r="AH204" s="2">
        <f>100</f>
        <v>100</v>
      </c>
      <c r="AK204" s="10">
        <v>44958</v>
      </c>
      <c r="AL204">
        <v>20.015499999999999</v>
      </c>
      <c r="AM204">
        <v>14.288500000000001</v>
      </c>
      <c r="AN204">
        <v>27.6325</v>
      </c>
      <c r="AO204">
        <v>18.0975</v>
      </c>
      <c r="AP204">
        <v>162.50700000000001</v>
      </c>
      <c r="AQ204">
        <v>103.46850000000001</v>
      </c>
      <c r="AR204">
        <v>184.06450000000001</v>
      </c>
      <c r="AS204">
        <v>199.96899999999999</v>
      </c>
      <c r="AT204">
        <f t="shared" si="47"/>
        <v>31.407585519393006</v>
      </c>
      <c r="AU204">
        <f t="shared" si="48"/>
        <v>35.214268110584378</v>
      </c>
      <c r="AV204">
        <f t="shared" si="49"/>
        <v>38.281621388154697</v>
      </c>
      <c r="AW204">
        <f t="shared" si="50"/>
        <v>23.077889572883798</v>
      </c>
      <c r="AX204" s="2">
        <f>(0+90)/2</f>
        <v>45</v>
      </c>
      <c r="AZ204" s="11" t="s">
        <v>81</v>
      </c>
    </row>
    <row r="205" spans="1:52" ht="14.25" customHeight="1" x14ac:dyDescent="0.2">
      <c r="A205" s="3" t="s">
        <v>6</v>
      </c>
      <c r="B205" s="4" t="s">
        <v>63</v>
      </c>
      <c r="C205" s="6">
        <v>4</v>
      </c>
      <c r="D205" s="5" t="s">
        <v>4</v>
      </c>
      <c r="E205" s="9">
        <v>44868</v>
      </c>
      <c r="F205">
        <v>73.301500000000004</v>
      </c>
      <c r="G205">
        <v>92.160499999999999</v>
      </c>
      <c r="H205">
        <v>66.674000000000007</v>
      </c>
      <c r="I205">
        <v>61.105999999999995</v>
      </c>
      <c r="J205">
        <v>181.58150000000001</v>
      </c>
      <c r="K205">
        <v>173.77500000000001</v>
      </c>
      <c r="L205">
        <v>168.239</v>
      </c>
      <c r="M205">
        <v>202.983</v>
      </c>
      <c r="N205" s="8">
        <f t="shared" si="39"/>
        <v>102.93935505544343</v>
      </c>
      <c r="O205" s="8">
        <f t="shared" si="40"/>
        <v>135.23767803193786</v>
      </c>
      <c r="P205" s="8">
        <f t="shared" si="41"/>
        <v>101.05784033428635</v>
      </c>
      <c r="Q205" s="8">
        <f t="shared" si="42"/>
        <v>76.765197085470206</v>
      </c>
      <c r="R205" s="2">
        <f>100</f>
        <v>100</v>
      </c>
      <c r="T205" t="s">
        <v>11</v>
      </c>
      <c r="U205" s="9">
        <v>44903</v>
      </c>
      <c r="V205">
        <v>46.100499999999997</v>
      </c>
      <c r="W205">
        <v>32.282499999999999</v>
      </c>
      <c r="X205">
        <v>65.636499999999998</v>
      </c>
      <c r="Y205">
        <v>40.407499999999999</v>
      </c>
      <c r="Z205">
        <v>127.82150000000001</v>
      </c>
      <c r="AA205">
        <v>69.718500000000006</v>
      </c>
      <c r="AB205">
        <v>152.28300000000002</v>
      </c>
      <c r="AC205">
        <v>161.53700000000001</v>
      </c>
      <c r="AD205" s="8">
        <f t="shared" si="43"/>
        <v>91.969093618835629</v>
      </c>
      <c r="AE205" s="8">
        <f t="shared" si="44"/>
        <v>118.07536737021019</v>
      </c>
      <c r="AF205" s="8">
        <f t="shared" si="45"/>
        <v>109.90923149662142</v>
      </c>
      <c r="AG205" s="8">
        <f t="shared" si="46"/>
        <v>63.786702117781054</v>
      </c>
      <c r="AH205" s="2">
        <f>100</f>
        <v>100</v>
      </c>
      <c r="AK205" s="10">
        <v>44958</v>
      </c>
      <c r="AL205">
        <v>54.671499999999995</v>
      </c>
      <c r="AM205">
        <v>37.137</v>
      </c>
      <c r="AN205">
        <v>71.354500000000002</v>
      </c>
      <c r="AO205">
        <v>55.487000000000002</v>
      </c>
      <c r="AP205">
        <v>156.47399999999999</v>
      </c>
      <c r="AQ205">
        <v>95.027000000000001</v>
      </c>
      <c r="AR205">
        <v>178.75450000000001</v>
      </c>
      <c r="AS205">
        <v>195.74599999999998</v>
      </c>
      <c r="AT205">
        <f t="shared" si="47"/>
        <v>89.096159745389016</v>
      </c>
      <c r="AU205">
        <f t="shared" si="48"/>
        <v>99.655203258021402</v>
      </c>
      <c r="AV205">
        <f t="shared" si="49"/>
        <v>101.78987102422596</v>
      </c>
      <c r="AW205">
        <f t="shared" si="50"/>
        <v>72.283392764092255</v>
      </c>
      <c r="AX205" s="2">
        <f>(20+5)/2</f>
        <v>12.5</v>
      </c>
    </row>
    <row r="206" spans="1:52" ht="14.25" customHeight="1" x14ac:dyDescent="0.2">
      <c r="A206" s="3" t="s">
        <v>6</v>
      </c>
      <c r="B206" s="4" t="s">
        <v>63</v>
      </c>
      <c r="C206" s="6">
        <v>5</v>
      </c>
      <c r="D206" s="5" t="s">
        <v>4</v>
      </c>
      <c r="E206" s="9">
        <v>44867</v>
      </c>
      <c r="F206">
        <v>50.808000000000007</v>
      </c>
      <c r="G206">
        <v>59.734499999999997</v>
      </c>
      <c r="H206">
        <v>44.636499999999998</v>
      </c>
      <c r="I206">
        <v>48.072000000000003</v>
      </c>
      <c r="J206">
        <v>158.87100000000001</v>
      </c>
      <c r="K206">
        <v>148.65899999999999</v>
      </c>
      <c r="L206">
        <v>145.012</v>
      </c>
      <c r="M206">
        <v>182.99200000000002</v>
      </c>
      <c r="N206" s="8">
        <f t="shared" si="39"/>
        <v>81.550692070925464</v>
      </c>
      <c r="O206" s="8">
        <f t="shared" si="40"/>
        <v>102.46468427744031</v>
      </c>
      <c r="P206" s="8">
        <f t="shared" si="41"/>
        <v>78.492176509530239</v>
      </c>
      <c r="Q206" s="8">
        <f t="shared" si="42"/>
        <v>66.988502229605658</v>
      </c>
      <c r="R206" s="2">
        <f>100</f>
        <v>100</v>
      </c>
      <c r="U206" s="9">
        <v>44903</v>
      </c>
      <c r="V206">
        <v>65.272999999999996</v>
      </c>
      <c r="W206">
        <v>47.647500000000001</v>
      </c>
      <c r="X206">
        <v>88.167000000000002</v>
      </c>
      <c r="Y206">
        <v>60.055500000000002</v>
      </c>
      <c r="Z206">
        <v>142.916</v>
      </c>
      <c r="AA206">
        <v>81.933999999999997</v>
      </c>
      <c r="AB206">
        <v>167.82299999999998</v>
      </c>
      <c r="AC206">
        <v>178.935</v>
      </c>
      <c r="AD206" s="8">
        <f t="shared" si="43"/>
        <v>116.46432169945983</v>
      </c>
      <c r="AE206" s="8">
        <f t="shared" si="44"/>
        <v>148.29146019967291</v>
      </c>
      <c r="AF206" s="8">
        <f t="shared" si="45"/>
        <v>133.96605352067357</v>
      </c>
      <c r="AG206" s="8">
        <f t="shared" si="46"/>
        <v>85.585002934026335</v>
      </c>
      <c r="AH206" s="2">
        <f>100</f>
        <v>100</v>
      </c>
      <c r="AK206" s="10">
        <v>44958</v>
      </c>
      <c r="AL206">
        <v>79.844500000000011</v>
      </c>
      <c r="AM206">
        <v>63.3735</v>
      </c>
      <c r="AN206">
        <v>102.372</v>
      </c>
      <c r="AO206">
        <v>73.826999999999998</v>
      </c>
      <c r="AP206">
        <v>180.06</v>
      </c>
      <c r="AQ206">
        <v>121.60400000000001</v>
      </c>
      <c r="AR206">
        <v>201.387</v>
      </c>
      <c r="AS206">
        <v>217.161</v>
      </c>
      <c r="AT206">
        <f t="shared" si="47"/>
        <v>113.07534988337223</v>
      </c>
      <c r="AU206">
        <f t="shared" si="48"/>
        <v>132.89235962632807</v>
      </c>
      <c r="AV206">
        <f t="shared" si="49"/>
        <v>129.62534821016251</v>
      </c>
      <c r="AW206">
        <f t="shared" si="50"/>
        <v>86.690911351485767</v>
      </c>
      <c r="AX206" s="2">
        <f>(70+60)/2</f>
        <v>65</v>
      </c>
    </row>
    <row r="207" spans="1:52" ht="14.25" customHeight="1" x14ac:dyDescent="0.2">
      <c r="A207" s="3" t="s">
        <v>6</v>
      </c>
      <c r="B207" s="4" t="s">
        <v>63</v>
      </c>
      <c r="C207" s="6">
        <v>6</v>
      </c>
      <c r="D207" s="5" t="s">
        <v>4</v>
      </c>
      <c r="E207" s="9">
        <v>44868</v>
      </c>
      <c r="F207">
        <v>89.044499999999999</v>
      </c>
      <c r="G207">
        <v>100.41</v>
      </c>
      <c r="H207">
        <v>83.770499999999998</v>
      </c>
      <c r="I207">
        <v>82.970499999999987</v>
      </c>
      <c r="J207">
        <v>198.68450000000001</v>
      </c>
      <c r="K207">
        <v>189.52350000000001</v>
      </c>
      <c r="L207">
        <v>187.04349999999999</v>
      </c>
      <c r="M207">
        <v>219.38299999999998</v>
      </c>
      <c r="N207" s="8">
        <f t="shared" si="39"/>
        <v>114.28343680558875</v>
      </c>
      <c r="O207" s="8">
        <f t="shared" si="40"/>
        <v>135.09960506216905</v>
      </c>
      <c r="P207" s="8">
        <f t="shared" si="41"/>
        <v>114.20593337913374</v>
      </c>
      <c r="Q207" s="8">
        <f t="shared" si="42"/>
        <v>96.440824949973333</v>
      </c>
      <c r="R207" s="2">
        <f>100</f>
        <v>100</v>
      </c>
      <c r="U207" s="9">
        <v>44903</v>
      </c>
      <c r="V207">
        <v>34.216000000000001</v>
      </c>
      <c r="W207">
        <v>19.136500000000002</v>
      </c>
      <c r="X207">
        <v>51.640500000000003</v>
      </c>
      <c r="Y207">
        <v>31.927999999999997</v>
      </c>
      <c r="Z207">
        <v>107.70050000000001</v>
      </c>
      <c r="AA207">
        <v>51.266500000000001</v>
      </c>
      <c r="AB207">
        <v>130.18899999999999</v>
      </c>
      <c r="AC207">
        <v>141.76600000000002</v>
      </c>
      <c r="AD207" s="8">
        <f t="shared" si="43"/>
        <v>81.012437268164959</v>
      </c>
      <c r="AE207" s="8">
        <f t="shared" si="44"/>
        <v>95.185111134951683</v>
      </c>
      <c r="AF207" s="8">
        <f t="shared" si="45"/>
        <v>101.14777362142732</v>
      </c>
      <c r="AG207" s="8">
        <f t="shared" si="46"/>
        <v>57.430131343199342</v>
      </c>
      <c r="AH207" s="2">
        <f>(90+95)/2</f>
        <v>92.5</v>
      </c>
      <c r="AK207" s="10">
        <v>44958</v>
      </c>
      <c r="AL207">
        <v>21.235500000000002</v>
      </c>
      <c r="AM207">
        <v>12.332000000000001</v>
      </c>
      <c r="AN207">
        <v>32.024499999999996</v>
      </c>
      <c r="AO207">
        <v>19.36</v>
      </c>
      <c r="AP207">
        <v>121.976</v>
      </c>
      <c r="AQ207">
        <v>61.393999999999998</v>
      </c>
      <c r="AR207">
        <v>142.0865</v>
      </c>
      <c r="AS207">
        <v>162.35550000000001</v>
      </c>
      <c r="AT207">
        <f t="shared" si="47"/>
        <v>44.394409555978228</v>
      </c>
      <c r="AU207">
        <f t="shared" si="48"/>
        <v>51.220966218197219</v>
      </c>
      <c r="AV207">
        <f t="shared" si="49"/>
        <v>57.473774778040131</v>
      </c>
      <c r="AW207">
        <f t="shared" si="50"/>
        <v>30.40734684072914</v>
      </c>
      <c r="AX207" s="2">
        <f>(85+90)/2</f>
        <v>87.5</v>
      </c>
    </row>
    <row r="208" spans="1:52" ht="14.25" customHeight="1" x14ac:dyDescent="0.2">
      <c r="A208" s="3" t="s">
        <v>6</v>
      </c>
      <c r="B208" s="4" t="s">
        <v>63</v>
      </c>
      <c r="C208" s="6">
        <v>7</v>
      </c>
      <c r="D208" s="5" t="s">
        <v>4</v>
      </c>
      <c r="E208" s="9">
        <v>44867</v>
      </c>
      <c r="F208">
        <v>64.454000000000008</v>
      </c>
      <c r="G208">
        <v>77.253</v>
      </c>
      <c r="H208">
        <v>59.408000000000001</v>
      </c>
      <c r="I208">
        <v>56.700999999999993</v>
      </c>
      <c r="J208">
        <v>156.35500000000002</v>
      </c>
      <c r="K208">
        <v>146.57600000000002</v>
      </c>
      <c r="L208">
        <v>142.57499999999999</v>
      </c>
      <c r="M208">
        <v>179.87200000000001</v>
      </c>
      <c r="N208" s="8">
        <f t="shared" si="39"/>
        <v>105.1182885101212</v>
      </c>
      <c r="O208" s="8">
        <f t="shared" si="40"/>
        <v>134.39795737364915</v>
      </c>
      <c r="P208" s="8">
        <f t="shared" si="41"/>
        <v>106.25312993161495</v>
      </c>
      <c r="Q208" s="8">
        <f t="shared" si="42"/>
        <v>80.383578322362553</v>
      </c>
      <c r="R208" s="2">
        <f>100</f>
        <v>100</v>
      </c>
      <c r="U208" s="9">
        <v>44903</v>
      </c>
      <c r="V208">
        <v>33.248000000000005</v>
      </c>
      <c r="W208">
        <v>18.9345</v>
      </c>
      <c r="X208">
        <v>50.539499999999997</v>
      </c>
      <c r="Y208">
        <v>30.301500000000001</v>
      </c>
      <c r="Z208">
        <v>108.976</v>
      </c>
      <c r="AA208">
        <v>48.356499999999997</v>
      </c>
      <c r="AB208">
        <v>131.517</v>
      </c>
      <c r="AC208">
        <v>147.11149999999998</v>
      </c>
      <c r="AD208" s="8">
        <f t="shared" si="43"/>
        <v>77.799148436352979</v>
      </c>
      <c r="AE208" s="8">
        <f t="shared" si="44"/>
        <v>99.847952188433823</v>
      </c>
      <c r="AF208" s="8">
        <f t="shared" si="45"/>
        <v>97.991685485526574</v>
      </c>
      <c r="AG208" s="8">
        <f t="shared" si="46"/>
        <v>52.523986907889608</v>
      </c>
      <c r="AH208" s="2">
        <f>(95+100)/2</f>
        <v>97.5</v>
      </c>
      <c r="AK208" s="10">
        <v>44958</v>
      </c>
      <c r="AL208">
        <v>56.027000000000001</v>
      </c>
      <c r="AM208">
        <v>47.009500000000003</v>
      </c>
      <c r="AN208">
        <v>74.44</v>
      </c>
      <c r="AO208">
        <v>46.629000000000005</v>
      </c>
      <c r="AP208">
        <v>179.19450000000001</v>
      </c>
      <c r="AQ208">
        <v>121.7505</v>
      </c>
      <c r="AR208">
        <v>199.999</v>
      </c>
      <c r="AS208">
        <v>215.77250000000001</v>
      </c>
      <c r="AT208">
        <f t="shared" si="47"/>
        <v>79.728367779145003</v>
      </c>
      <c r="AU208">
        <f t="shared" si="48"/>
        <v>98.458918033190841</v>
      </c>
      <c r="AV208">
        <f t="shared" si="49"/>
        <v>94.911474557372784</v>
      </c>
      <c r="AW208">
        <f t="shared" si="50"/>
        <v>55.106165058105191</v>
      </c>
      <c r="AX208" s="2">
        <f>100</f>
        <v>100</v>
      </c>
    </row>
    <row r="209" spans="1:51" ht="14.25" customHeight="1" x14ac:dyDescent="0.2">
      <c r="A209" s="3" t="s">
        <v>6</v>
      </c>
      <c r="B209" s="4" t="s">
        <v>63</v>
      </c>
      <c r="C209" s="6">
        <v>8</v>
      </c>
      <c r="D209" s="5" t="s">
        <v>4</v>
      </c>
      <c r="E209" s="9">
        <v>44867</v>
      </c>
      <c r="F209">
        <v>68.23599999999999</v>
      </c>
      <c r="G209">
        <v>79.537499999999994</v>
      </c>
      <c r="H209">
        <v>63.250999999999998</v>
      </c>
      <c r="I209">
        <v>61.918999999999997</v>
      </c>
      <c r="J209">
        <v>182.55700000000002</v>
      </c>
      <c r="K209">
        <v>173.54000000000002</v>
      </c>
      <c r="L209">
        <v>170.05200000000002</v>
      </c>
      <c r="M209">
        <v>204.11200000000002</v>
      </c>
      <c r="N209" s="8">
        <f t="shared" si="39"/>
        <v>95.313682849740047</v>
      </c>
      <c r="O209" s="8">
        <f t="shared" si="40"/>
        <v>116.87255099688829</v>
      </c>
      <c r="P209" s="8">
        <f t="shared" si="41"/>
        <v>94.84748782725282</v>
      </c>
      <c r="Q209" s="8">
        <f t="shared" si="42"/>
        <v>77.356279885553022</v>
      </c>
      <c r="R209" s="2">
        <f>100</f>
        <v>100</v>
      </c>
      <c r="U209" s="9">
        <v>44903</v>
      </c>
      <c r="V209">
        <v>23.839500000000001</v>
      </c>
      <c r="W209">
        <v>11.165000000000001</v>
      </c>
      <c r="X209">
        <v>38.267000000000003</v>
      </c>
      <c r="Y209">
        <v>22.0975</v>
      </c>
      <c r="Z209">
        <v>85.382999999999996</v>
      </c>
      <c r="AA209">
        <v>28.660499999999999</v>
      </c>
      <c r="AB209">
        <v>103.88499999999999</v>
      </c>
      <c r="AC209">
        <v>123.57749999999999</v>
      </c>
      <c r="AD209" s="8">
        <f t="shared" si="43"/>
        <v>71.197691577948774</v>
      </c>
      <c r="AE209" s="8">
        <f t="shared" si="44"/>
        <v>99.337938975244683</v>
      </c>
      <c r="AF209" s="8">
        <f t="shared" si="45"/>
        <v>93.931607065505148</v>
      </c>
      <c r="AG209" s="8">
        <f t="shared" si="46"/>
        <v>45.597802998118595</v>
      </c>
      <c r="AH209" s="2">
        <f>100</f>
        <v>100</v>
      </c>
      <c r="AK209" s="10">
        <v>44958</v>
      </c>
      <c r="AL209">
        <v>58.456000000000003</v>
      </c>
      <c r="AM209">
        <v>43.204999999999998</v>
      </c>
      <c r="AN209">
        <v>74.430499999999995</v>
      </c>
      <c r="AO209">
        <v>57.6815</v>
      </c>
      <c r="AP209">
        <v>182.11599999999999</v>
      </c>
      <c r="AQ209">
        <v>124.161</v>
      </c>
      <c r="AR209">
        <v>203.0685</v>
      </c>
      <c r="AS209">
        <v>219.07</v>
      </c>
      <c r="AT209">
        <f t="shared" si="47"/>
        <v>81.85046893188958</v>
      </c>
      <c r="AU209">
        <f t="shared" si="48"/>
        <v>88.733781139005004</v>
      </c>
      <c r="AV209">
        <f t="shared" si="49"/>
        <v>93.464902237422336</v>
      </c>
      <c r="AW209">
        <f t="shared" si="50"/>
        <v>67.141929520244673</v>
      </c>
      <c r="AX209" s="2">
        <f>(95+90)/2</f>
        <v>92.5</v>
      </c>
    </row>
    <row r="210" spans="1:51" ht="14.25" customHeight="1" x14ac:dyDescent="0.2">
      <c r="A210" s="3" t="s">
        <v>6</v>
      </c>
      <c r="B210" s="4" t="s">
        <v>64</v>
      </c>
      <c r="C210" s="6">
        <v>1</v>
      </c>
      <c r="D210" s="5" t="s">
        <v>4</v>
      </c>
      <c r="E210" s="9">
        <v>44873</v>
      </c>
      <c r="F210">
        <v>56.006500000000003</v>
      </c>
      <c r="G210">
        <v>71.4345</v>
      </c>
      <c r="H210">
        <v>55.575000000000003</v>
      </c>
      <c r="I210">
        <v>41.013999999999996</v>
      </c>
      <c r="J210">
        <v>139.91300000000001</v>
      </c>
      <c r="K210">
        <v>118.47</v>
      </c>
      <c r="L210">
        <v>133.56900000000002</v>
      </c>
      <c r="M210">
        <v>167.65449999999998</v>
      </c>
      <c r="N210" s="8">
        <f t="shared" si="39"/>
        <v>102.07527177603225</v>
      </c>
      <c r="O210" s="8">
        <f t="shared" si="40"/>
        <v>153.75873638895925</v>
      </c>
      <c r="P210" s="8">
        <f t="shared" si="41"/>
        <v>106.09965635738831</v>
      </c>
      <c r="Q210" s="8">
        <f t="shared" si="42"/>
        <v>62.381683760352388</v>
      </c>
      <c r="R210" s="2">
        <f>100</f>
        <v>100</v>
      </c>
      <c r="U210" s="9">
        <v>44903</v>
      </c>
      <c r="V210">
        <v>46.382999999999996</v>
      </c>
      <c r="W210">
        <v>28.866999999999997</v>
      </c>
      <c r="X210">
        <v>66.793999999999997</v>
      </c>
      <c r="Y210">
        <v>43.524999999999999</v>
      </c>
      <c r="Z210">
        <v>158.63999999999999</v>
      </c>
      <c r="AA210">
        <v>92.832999999999998</v>
      </c>
      <c r="AB210">
        <v>184.75</v>
      </c>
      <c r="AC210">
        <v>198.13</v>
      </c>
      <c r="AD210" s="8">
        <f t="shared" si="43"/>
        <v>74.556637670196665</v>
      </c>
      <c r="AE210" s="8">
        <f t="shared" si="44"/>
        <v>79.293839475186616</v>
      </c>
      <c r="AF210" s="8">
        <f t="shared" si="45"/>
        <v>92.19198917456022</v>
      </c>
      <c r="AG210" s="8">
        <f t="shared" si="46"/>
        <v>56.018144652500887</v>
      </c>
      <c r="AH210" s="2">
        <f>100</f>
        <v>100</v>
      </c>
      <c r="AK210" s="10">
        <v>44958</v>
      </c>
      <c r="AT210" t="e">
        <f t="shared" si="47"/>
        <v>#DIV/0!</v>
      </c>
      <c r="AU210" t="e">
        <f t="shared" si="48"/>
        <v>#DIV/0!</v>
      </c>
      <c r="AV210" t="e">
        <f t="shared" si="49"/>
        <v>#DIV/0!</v>
      </c>
      <c r="AW210" t="e">
        <f t="shared" si="50"/>
        <v>#DIV/0!</v>
      </c>
      <c r="AX210" s="2">
        <v>0</v>
      </c>
      <c r="AY210" s="3" t="s">
        <v>78</v>
      </c>
    </row>
    <row r="211" spans="1:51" ht="14.25" customHeight="1" x14ac:dyDescent="0.2">
      <c r="A211" s="3" t="s">
        <v>6</v>
      </c>
      <c r="B211" s="4" t="s">
        <v>64</v>
      </c>
      <c r="C211" s="6">
        <v>2</v>
      </c>
      <c r="D211" s="5" t="s">
        <v>4</v>
      </c>
      <c r="E211" s="9">
        <v>44873</v>
      </c>
      <c r="F211">
        <v>51.3185</v>
      </c>
      <c r="G211">
        <v>68.6845</v>
      </c>
      <c r="H211">
        <v>51.243499999999997</v>
      </c>
      <c r="I211">
        <v>34.039500000000004</v>
      </c>
      <c r="J211">
        <v>128.0565</v>
      </c>
      <c r="K211">
        <v>111.40950000000001</v>
      </c>
      <c r="L211">
        <v>123.22450000000001</v>
      </c>
      <c r="M211">
        <v>149.535</v>
      </c>
      <c r="N211" s="8">
        <f t="shared" ref="N211:Q212" si="52">(F211/J211)*255</f>
        <v>102.1909664874489</v>
      </c>
      <c r="O211" s="8">
        <f t="shared" si="52"/>
        <v>157.20874341954678</v>
      </c>
      <c r="P211" s="8">
        <f t="shared" si="52"/>
        <v>106.0429744084983</v>
      </c>
      <c r="Q211" s="8">
        <f t="shared" si="52"/>
        <v>58.04709599759255</v>
      </c>
      <c r="R211" s="2">
        <f>100</f>
        <v>100</v>
      </c>
      <c r="U211" s="9">
        <v>44903</v>
      </c>
      <c r="V211">
        <v>54.519999999999996</v>
      </c>
      <c r="W211">
        <v>38.707999999999998</v>
      </c>
      <c r="X211">
        <v>76.508499999999998</v>
      </c>
      <c r="Y211">
        <v>48.405000000000001</v>
      </c>
      <c r="Z211">
        <v>127.7055</v>
      </c>
      <c r="AA211">
        <v>67.220500000000001</v>
      </c>
      <c r="AB211">
        <v>152.0565</v>
      </c>
      <c r="AC211">
        <v>163.92849999999999</v>
      </c>
      <c r="AD211" s="8">
        <f t="shared" ref="AD211:AG212" si="53">(V211/Z211)*255</f>
        <v>108.86453598318003</v>
      </c>
      <c r="AE211" s="8">
        <f t="shared" si="53"/>
        <v>146.83824131031454</v>
      </c>
      <c r="AF211" s="8">
        <f t="shared" si="53"/>
        <v>128.30538319637765</v>
      </c>
      <c r="AG211" s="8">
        <f t="shared" si="53"/>
        <v>75.296699475686054</v>
      </c>
      <c r="AH211" s="2">
        <f>(90+95)/2</f>
        <v>92.5</v>
      </c>
      <c r="AK211" s="10">
        <v>44958</v>
      </c>
      <c r="AT211" t="e">
        <f t="shared" ref="AT211:AW212" si="54">(AL211/AP211)*255</f>
        <v>#DIV/0!</v>
      </c>
      <c r="AU211" t="e">
        <f t="shared" si="54"/>
        <v>#DIV/0!</v>
      </c>
      <c r="AV211" t="e">
        <f t="shared" si="54"/>
        <v>#DIV/0!</v>
      </c>
      <c r="AW211" t="e">
        <f t="shared" si="54"/>
        <v>#DIV/0!</v>
      </c>
      <c r="AX211" s="2">
        <v>0</v>
      </c>
      <c r="AY211" s="3" t="s">
        <v>78</v>
      </c>
    </row>
    <row r="212" spans="1:51" ht="14.25" customHeight="1" x14ac:dyDescent="0.2">
      <c r="A212" s="3" t="s">
        <v>6</v>
      </c>
      <c r="B212" s="4" t="s">
        <v>64</v>
      </c>
      <c r="C212" s="6">
        <v>3</v>
      </c>
      <c r="D212" s="5" t="s">
        <v>4</v>
      </c>
      <c r="E212" s="9">
        <v>44873</v>
      </c>
      <c r="F212">
        <v>50.997</v>
      </c>
      <c r="G212">
        <v>65.913499999999999</v>
      </c>
      <c r="H212">
        <v>52.034999999999997</v>
      </c>
      <c r="I212">
        <v>35.0715</v>
      </c>
      <c r="J212">
        <v>138.881</v>
      </c>
      <c r="K212">
        <v>121.6575</v>
      </c>
      <c r="L212">
        <v>133.85399999999998</v>
      </c>
      <c r="M212">
        <v>161.166</v>
      </c>
      <c r="N212" s="8">
        <f t="shared" si="52"/>
        <v>93.635810514037203</v>
      </c>
      <c r="O212" s="8">
        <f t="shared" si="52"/>
        <v>138.15788175821464</v>
      </c>
      <c r="P212" s="8">
        <f t="shared" si="52"/>
        <v>99.129835492402179</v>
      </c>
      <c r="Q212" s="8">
        <f t="shared" si="52"/>
        <v>55.490813819291908</v>
      </c>
      <c r="R212" s="2">
        <f>100</f>
        <v>100</v>
      </c>
      <c r="U212" s="9">
        <v>44903</v>
      </c>
      <c r="V212">
        <v>44.151499999999999</v>
      </c>
      <c r="W212">
        <v>24.099499999999999</v>
      </c>
      <c r="X212">
        <v>62.887500000000003</v>
      </c>
      <c r="Y212">
        <v>45.563000000000002</v>
      </c>
      <c r="Z212">
        <v>118.2945</v>
      </c>
      <c r="AA212">
        <v>54.807500000000005</v>
      </c>
      <c r="AB212">
        <v>139.994</v>
      </c>
      <c r="AC212">
        <v>160.04750000000001</v>
      </c>
      <c r="AD212" s="8">
        <f t="shared" si="53"/>
        <v>95.174606596249191</v>
      </c>
      <c r="AE212" s="8">
        <f t="shared" si="53"/>
        <v>112.12648816311635</v>
      </c>
      <c r="AF212" s="8">
        <f t="shared" si="53"/>
        <v>114.54999857136735</v>
      </c>
      <c r="AG212" s="8">
        <f t="shared" si="53"/>
        <v>72.594479763820118</v>
      </c>
      <c r="AH212" s="2">
        <f>(95+95)/2</f>
        <v>95</v>
      </c>
      <c r="AK212" s="10">
        <v>44958</v>
      </c>
      <c r="AT212" t="e">
        <f t="shared" si="54"/>
        <v>#DIV/0!</v>
      </c>
      <c r="AU212" t="e">
        <f t="shared" si="54"/>
        <v>#DIV/0!</v>
      </c>
      <c r="AV212" t="e">
        <f t="shared" si="54"/>
        <v>#DIV/0!</v>
      </c>
      <c r="AW212" t="e">
        <f t="shared" si="54"/>
        <v>#DIV/0!</v>
      </c>
      <c r="AX212" s="2">
        <v>0</v>
      </c>
      <c r="AY212" s="3" t="s">
        <v>78</v>
      </c>
    </row>
    <row r="213" spans="1:51" ht="14.25" customHeight="1" x14ac:dyDescent="0.2">
      <c r="A213" s="3" t="s">
        <v>6</v>
      </c>
      <c r="B213" s="4" t="s">
        <v>64</v>
      </c>
      <c r="C213" s="6">
        <v>4</v>
      </c>
      <c r="D213" s="5" t="s">
        <v>4</v>
      </c>
      <c r="E213" s="9">
        <v>44873</v>
      </c>
      <c r="F213">
        <v>60.9495</v>
      </c>
      <c r="G213">
        <v>76.956500000000005</v>
      </c>
      <c r="H213">
        <v>59.477499999999999</v>
      </c>
      <c r="I213">
        <v>46.414999999999999</v>
      </c>
      <c r="J213">
        <v>165.43549999999999</v>
      </c>
      <c r="K213">
        <v>147.07550000000001</v>
      </c>
      <c r="L213">
        <v>158.73400000000001</v>
      </c>
      <c r="M213">
        <v>190.35000000000002</v>
      </c>
      <c r="N213" s="8">
        <f t="shared" si="39"/>
        <v>93.94671941632842</v>
      </c>
      <c r="O213" s="8">
        <f t="shared" si="40"/>
        <v>133.42744032826678</v>
      </c>
      <c r="P213" s="8">
        <f t="shared" si="41"/>
        <v>95.548291481346155</v>
      </c>
      <c r="Q213" s="8">
        <f t="shared" si="42"/>
        <v>62.17927501970054</v>
      </c>
      <c r="R213" s="2">
        <f>100</f>
        <v>100</v>
      </c>
      <c r="U213" s="9">
        <v>44903</v>
      </c>
      <c r="V213">
        <v>40.267499999999998</v>
      </c>
      <c r="W213">
        <v>21.6555</v>
      </c>
      <c r="X213">
        <v>59.980499999999999</v>
      </c>
      <c r="Y213">
        <v>39.204000000000001</v>
      </c>
      <c r="Z213">
        <v>123.554</v>
      </c>
      <c r="AA213">
        <v>59.302</v>
      </c>
      <c r="AB213">
        <v>149.6705</v>
      </c>
      <c r="AC213">
        <v>161.57400000000001</v>
      </c>
      <c r="AD213" s="8">
        <f t="shared" ref="AD213:AD216" si="55">(V213/Z213)*255</f>
        <v>83.107082733055989</v>
      </c>
      <c r="AE213" s="8">
        <f t="shared" ref="AE213:AE216" si="56">(W213/AA213)*255</f>
        <v>93.119161242453885</v>
      </c>
      <c r="AF213" s="8">
        <f t="shared" ref="AF213:AF216" si="57">(X213/AB213)*255</f>
        <v>102.19133028886787</v>
      </c>
      <c r="AG213" s="8">
        <f t="shared" ref="AG213:AG216" si="58">(Y213/AC213)*255</f>
        <v>61.872702291210217</v>
      </c>
      <c r="AH213" s="2">
        <f>100</f>
        <v>100</v>
      </c>
      <c r="AK213" s="10">
        <v>44958</v>
      </c>
      <c r="AL213">
        <v>50.275999999999996</v>
      </c>
      <c r="AM213">
        <v>39.613500000000002</v>
      </c>
      <c r="AN213">
        <v>66.941999999999993</v>
      </c>
      <c r="AO213">
        <v>44.255499999999998</v>
      </c>
      <c r="AP213">
        <v>169.91899999999998</v>
      </c>
      <c r="AQ213">
        <v>113.658</v>
      </c>
      <c r="AR213">
        <v>189.23599999999999</v>
      </c>
      <c r="AS213">
        <v>207.04349999999999</v>
      </c>
      <c r="AT213">
        <f t="shared" ref="AT213:AT216" si="59">(AL213/AP213)*255</f>
        <v>75.44994968190727</v>
      </c>
      <c r="AU213">
        <f t="shared" ref="AU213:AU216" si="60">(AM213/AQ213)*255</f>
        <v>88.875772053001114</v>
      </c>
      <c r="AV213">
        <f t="shared" ref="AV213:AV216" si="61">(AN213/AR213)*255</f>
        <v>90.205933331924143</v>
      </c>
      <c r="AW213">
        <f t="shared" ref="AW213:AW216" si="62">(AO213/AS213)*255</f>
        <v>54.506190728035413</v>
      </c>
      <c r="AX213" s="2">
        <f>(70+55)/2</f>
        <v>62.5</v>
      </c>
    </row>
    <row r="214" spans="1:51" ht="14.25" customHeight="1" x14ac:dyDescent="0.2">
      <c r="A214" s="3" t="s">
        <v>6</v>
      </c>
      <c r="B214" s="4" t="s">
        <v>64</v>
      </c>
      <c r="C214" s="6">
        <v>5</v>
      </c>
      <c r="D214" s="5" t="s">
        <v>4</v>
      </c>
      <c r="E214" s="9">
        <v>44873</v>
      </c>
      <c r="F214">
        <v>51.816500000000005</v>
      </c>
      <c r="G214">
        <v>62.673999999999999</v>
      </c>
      <c r="H214">
        <v>50.688499999999998</v>
      </c>
      <c r="I214">
        <v>42.082499999999996</v>
      </c>
      <c r="J214">
        <v>149.80700000000002</v>
      </c>
      <c r="K214">
        <v>128.46800000000002</v>
      </c>
      <c r="L214">
        <v>143.12350000000001</v>
      </c>
      <c r="M214">
        <v>177.77250000000001</v>
      </c>
      <c r="N214" s="8">
        <f t="shared" si="39"/>
        <v>88.201535976289492</v>
      </c>
      <c r="O214" s="8">
        <f t="shared" si="40"/>
        <v>124.40350904505401</v>
      </c>
      <c r="P214" s="8">
        <f t="shared" si="41"/>
        <v>90.310588407913443</v>
      </c>
      <c r="Q214" s="8">
        <f t="shared" si="42"/>
        <v>60.363877990127818</v>
      </c>
      <c r="R214" s="2">
        <f>(100+95)/2</f>
        <v>97.5</v>
      </c>
      <c r="U214" s="9">
        <v>44903</v>
      </c>
      <c r="V214">
        <v>53.272000000000006</v>
      </c>
      <c r="W214">
        <v>33.155500000000004</v>
      </c>
      <c r="X214">
        <v>73.548000000000002</v>
      </c>
      <c r="Y214">
        <v>53.169000000000004</v>
      </c>
      <c r="Z214">
        <v>154.01299999999998</v>
      </c>
      <c r="AA214">
        <v>90.779499999999999</v>
      </c>
      <c r="AB214">
        <v>181.251</v>
      </c>
      <c r="AC214">
        <v>190.02199999999999</v>
      </c>
      <c r="AD214" s="8">
        <f t="shared" si="55"/>
        <v>88.202684188997054</v>
      </c>
      <c r="AE214" s="8">
        <f t="shared" si="56"/>
        <v>93.133939931372183</v>
      </c>
      <c r="AF214" s="8">
        <f t="shared" si="57"/>
        <v>103.47385669596305</v>
      </c>
      <c r="AG214" s="8">
        <f t="shared" si="58"/>
        <v>71.350133142478242</v>
      </c>
      <c r="AH214" s="2">
        <f>100</f>
        <v>100</v>
      </c>
      <c r="AK214" s="10">
        <v>44958</v>
      </c>
      <c r="AT214" t="e">
        <f t="shared" si="59"/>
        <v>#DIV/0!</v>
      </c>
      <c r="AU214" t="e">
        <f t="shared" si="60"/>
        <v>#DIV/0!</v>
      </c>
      <c r="AV214" t="e">
        <f t="shared" si="61"/>
        <v>#DIV/0!</v>
      </c>
      <c r="AW214" t="e">
        <f t="shared" si="62"/>
        <v>#DIV/0!</v>
      </c>
      <c r="AX214" s="2">
        <v>0</v>
      </c>
      <c r="AY214" s="3" t="s">
        <v>78</v>
      </c>
    </row>
    <row r="215" spans="1:51" ht="14.25" customHeight="1" x14ac:dyDescent="0.2">
      <c r="A215" s="3" t="s">
        <v>6</v>
      </c>
      <c r="B215" s="4" t="s">
        <v>64</v>
      </c>
      <c r="C215" s="6">
        <v>6</v>
      </c>
      <c r="D215" s="5" t="s">
        <v>4</v>
      </c>
      <c r="E215" s="9">
        <v>44873</v>
      </c>
      <c r="F215">
        <v>56.457000000000001</v>
      </c>
      <c r="G215">
        <v>69.807500000000005</v>
      </c>
      <c r="H215">
        <v>56.067</v>
      </c>
      <c r="I215">
        <v>43.492000000000004</v>
      </c>
      <c r="J215">
        <v>144.05000000000001</v>
      </c>
      <c r="K215">
        <v>124.3115</v>
      </c>
      <c r="L215">
        <v>137.69499999999999</v>
      </c>
      <c r="M215">
        <v>170.1925</v>
      </c>
      <c r="N215" s="8">
        <f t="shared" si="39"/>
        <v>99.941235682054838</v>
      </c>
      <c r="O215" s="8">
        <f t="shared" si="40"/>
        <v>143.19602369853155</v>
      </c>
      <c r="P215" s="8">
        <f t="shared" si="41"/>
        <v>103.83154798649188</v>
      </c>
      <c r="Q215" s="8">
        <f t="shared" si="42"/>
        <v>65.164211113885756</v>
      </c>
      <c r="R215" s="2">
        <f>(100+95)/2</f>
        <v>97.5</v>
      </c>
      <c r="U215" s="9">
        <v>44903</v>
      </c>
      <c r="V215">
        <v>29.873000000000001</v>
      </c>
      <c r="W215">
        <v>9.532</v>
      </c>
      <c r="X215">
        <v>46.936999999999998</v>
      </c>
      <c r="Y215">
        <v>33.17</v>
      </c>
      <c r="Z215">
        <v>99.293499999999995</v>
      </c>
      <c r="AA215">
        <v>39.906999999999996</v>
      </c>
      <c r="AB215">
        <v>121.95150000000001</v>
      </c>
      <c r="AC215">
        <v>135.93849999999998</v>
      </c>
      <c r="AD215" s="8">
        <f t="shared" si="55"/>
        <v>76.718163827440875</v>
      </c>
      <c r="AE215" s="8">
        <f t="shared" si="56"/>
        <v>60.908111358909473</v>
      </c>
      <c r="AF215" s="8">
        <f t="shared" si="57"/>
        <v>98.145041266405073</v>
      </c>
      <c r="AG215" s="8">
        <f t="shared" si="58"/>
        <v>62.221887103359251</v>
      </c>
      <c r="AH215" s="2">
        <f>100</f>
        <v>100</v>
      </c>
      <c r="AK215" s="10">
        <v>44958</v>
      </c>
      <c r="AL215">
        <v>47.819000000000003</v>
      </c>
      <c r="AM215">
        <v>32.444499999999998</v>
      </c>
      <c r="AN215">
        <v>63.246499999999997</v>
      </c>
      <c r="AO215">
        <v>47.7575</v>
      </c>
      <c r="AP215">
        <v>156.095</v>
      </c>
      <c r="AQ215">
        <v>94.163499999999999</v>
      </c>
      <c r="AR215">
        <v>175.8</v>
      </c>
      <c r="AS215">
        <v>198.291</v>
      </c>
      <c r="AT215">
        <f t="shared" si="59"/>
        <v>78.118101156347095</v>
      </c>
      <c r="AU215">
        <f t="shared" si="60"/>
        <v>87.861512157045979</v>
      </c>
      <c r="AV215">
        <f t="shared" si="61"/>
        <v>91.739803754266191</v>
      </c>
      <c r="AW215">
        <f t="shared" si="62"/>
        <v>61.415608877861324</v>
      </c>
      <c r="AX215" s="2">
        <f>(75+80)/2</f>
        <v>77.5</v>
      </c>
    </row>
    <row r="216" spans="1:51" ht="14.25" customHeight="1" x14ac:dyDescent="0.2">
      <c r="A216" s="3" t="s">
        <v>6</v>
      </c>
      <c r="B216" s="4" t="s">
        <v>64</v>
      </c>
      <c r="C216" s="6">
        <v>7</v>
      </c>
      <c r="D216" s="5" t="s">
        <v>4</v>
      </c>
      <c r="E216" s="9">
        <v>44873</v>
      </c>
      <c r="F216">
        <v>70.607499999999987</v>
      </c>
      <c r="G216">
        <v>75.8065</v>
      </c>
      <c r="H216">
        <v>79.685000000000002</v>
      </c>
      <c r="I216">
        <v>64.512499999999989</v>
      </c>
      <c r="J216">
        <v>151.26400000000001</v>
      </c>
      <c r="K216">
        <v>134.18700000000001</v>
      </c>
      <c r="L216">
        <v>147.32150000000001</v>
      </c>
      <c r="M216">
        <v>172.27699999999999</v>
      </c>
      <c r="N216" s="8">
        <f t="shared" si="39"/>
        <v>119.02972617410616</v>
      </c>
      <c r="O216" s="8">
        <f t="shared" si="40"/>
        <v>144.05760245031186</v>
      </c>
      <c r="P216" s="8">
        <f t="shared" si="41"/>
        <v>137.92742403518835</v>
      </c>
      <c r="Q216" s="8">
        <f t="shared" si="42"/>
        <v>95.489749066909681</v>
      </c>
      <c r="R216" s="2">
        <f>100</f>
        <v>100</v>
      </c>
      <c r="U216" s="9">
        <v>44903</v>
      </c>
      <c r="V216">
        <v>40.287999999999997</v>
      </c>
      <c r="W216">
        <v>21.088999999999999</v>
      </c>
      <c r="X216">
        <v>60.625</v>
      </c>
      <c r="Y216">
        <v>39.220500000000001</v>
      </c>
      <c r="Z216">
        <v>97.030500000000004</v>
      </c>
      <c r="AA216">
        <v>38.787999999999997</v>
      </c>
      <c r="AB216">
        <v>118.583</v>
      </c>
      <c r="AC216">
        <v>133.70600000000002</v>
      </c>
      <c r="AD216" s="8">
        <f t="shared" si="55"/>
        <v>105.8784608963161</v>
      </c>
      <c r="AE216" s="8">
        <f t="shared" si="56"/>
        <v>138.64326595854391</v>
      </c>
      <c r="AF216" s="8">
        <f t="shared" si="57"/>
        <v>130.36754846816154</v>
      </c>
      <c r="AG216" s="8">
        <f t="shared" si="58"/>
        <v>74.800139859093832</v>
      </c>
      <c r="AH216" s="2">
        <f>(80+85)/2</f>
        <v>82.5</v>
      </c>
      <c r="AK216" s="10">
        <v>44958</v>
      </c>
      <c r="AT216" t="e">
        <f t="shared" si="59"/>
        <v>#DIV/0!</v>
      </c>
      <c r="AU216" t="e">
        <f t="shared" si="60"/>
        <v>#DIV/0!</v>
      </c>
      <c r="AV216" t="e">
        <f t="shared" si="61"/>
        <v>#DIV/0!</v>
      </c>
      <c r="AW216" t="e">
        <f t="shared" si="62"/>
        <v>#DIV/0!</v>
      </c>
      <c r="AX216" s="2">
        <v>0</v>
      </c>
      <c r="AY216" s="3" t="s">
        <v>78</v>
      </c>
    </row>
    <row r="217" spans="1:51" ht="14.25" customHeight="1" x14ac:dyDescent="0.2">
      <c r="A217" s="3" t="s">
        <v>6</v>
      </c>
      <c r="B217" s="4" t="s">
        <v>64</v>
      </c>
      <c r="C217" s="6">
        <v>8</v>
      </c>
      <c r="D217" s="5" t="s">
        <v>4</v>
      </c>
      <c r="E217" s="9">
        <v>44873</v>
      </c>
      <c r="F217">
        <v>58.423999999999999</v>
      </c>
      <c r="G217">
        <v>72.150499999999994</v>
      </c>
      <c r="H217">
        <v>58.567999999999998</v>
      </c>
      <c r="I217">
        <v>44.5655</v>
      </c>
      <c r="J217">
        <v>152.02800000000002</v>
      </c>
      <c r="K217">
        <v>134.35150000000002</v>
      </c>
      <c r="L217">
        <v>146.76650000000001</v>
      </c>
      <c r="M217">
        <v>174.99099999999999</v>
      </c>
      <c r="N217" s="8">
        <f t="shared" ref="N217:Q218" si="63">(F217/J217)*255</f>
        <v>97.995895492935489</v>
      </c>
      <c r="O217" s="8">
        <f t="shared" si="63"/>
        <v>136.94210708477385</v>
      </c>
      <c r="P217" s="8">
        <f t="shared" si="63"/>
        <v>101.75918891572667</v>
      </c>
      <c r="Q217" s="8">
        <f t="shared" si="63"/>
        <v>64.941639855764009</v>
      </c>
      <c r="R217" s="2">
        <f>100</f>
        <v>100</v>
      </c>
      <c r="U217" s="9">
        <v>44903</v>
      </c>
      <c r="V217">
        <v>37.097999999999999</v>
      </c>
      <c r="W217">
        <v>17.4725</v>
      </c>
      <c r="X217">
        <v>56.358500000000006</v>
      </c>
      <c r="Y217">
        <v>37.504999999999995</v>
      </c>
      <c r="Z217">
        <v>124.7385</v>
      </c>
      <c r="AA217">
        <v>58.875</v>
      </c>
      <c r="AB217">
        <v>150.22800000000001</v>
      </c>
      <c r="AC217">
        <v>165.05099999999999</v>
      </c>
      <c r="AD217" s="8">
        <f t="shared" ref="AD217:AG218" si="64">(V217/Z217)*255</f>
        <v>75.838574297430213</v>
      </c>
      <c r="AE217" s="8">
        <f t="shared" si="64"/>
        <v>75.677070063694273</v>
      </c>
      <c r="AF217" s="8">
        <f t="shared" si="64"/>
        <v>95.664040658199539</v>
      </c>
      <c r="AG217" s="8">
        <f t="shared" si="64"/>
        <v>57.944362651544068</v>
      </c>
      <c r="AH217" s="2">
        <f>100</f>
        <v>100</v>
      </c>
      <c r="AK217" s="10">
        <v>44958</v>
      </c>
      <c r="AL217">
        <v>75.705500000000001</v>
      </c>
      <c r="AM217">
        <v>63.532499999999999</v>
      </c>
      <c r="AN217">
        <v>95.5715</v>
      </c>
      <c r="AO217">
        <v>68.035499999999999</v>
      </c>
      <c r="AP217">
        <v>185.441</v>
      </c>
      <c r="AQ217">
        <v>134.0625</v>
      </c>
      <c r="AR217">
        <v>203.697</v>
      </c>
      <c r="AS217">
        <v>218.39550000000003</v>
      </c>
      <c r="AT217">
        <f t="shared" ref="AT217:AW218" si="65">(AL217/AP217)*255</f>
        <v>104.10266607708111</v>
      </c>
      <c r="AU217">
        <f t="shared" si="65"/>
        <v>120.84503496503497</v>
      </c>
      <c r="AV217">
        <f t="shared" si="65"/>
        <v>119.64207867568005</v>
      </c>
      <c r="AW217">
        <f t="shared" si="65"/>
        <v>79.438690357630989</v>
      </c>
      <c r="AX217" s="2">
        <f>(80+75)/2</f>
        <v>77.5</v>
      </c>
    </row>
    <row r="218" spans="1:51" ht="14.25" customHeight="1" x14ac:dyDescent="0.2">
      <c r="A218" s="3" t="s">
        <v>6</v>
      </c>
      <c r="B218" s="4" t="s">
        <v>65</v>
      </c>
      <c r="C218" s="6">
        <v>1</v>
      </c>
      <c r="D218" s="5" t="s">
        <v>4</v>
      </c>
      <c r="E218" s="9">
        <v>44867</v>
      </c>
      <c r="F218">
        <v>45.758499999999998</v>
      </c>
      <c r="G218">
        <v>56.366</v>
      </c>
      <c r="H218">
        <v>39.682500000000005</v>
      </c>
      <c r="I218">
        <v>41.197500000000005</v>
      </c>
      <c r="J218">
        <v>146.68899999999999</v>
      </c>
      <c r="K218">
        <v>138.518</v>
      </c>
      <c r="L218">
        <v>132.65249999999997</v>
      </c>
      <c r="M218">
        <v>168.71549999999999</v>
      </c>
      <c r="N218" s="8">
        <f t="shared" si="63"/>
        <v>79.545279468808147</v>
      </c>
      <c r="O218" s="8">
        <f t="shared" si="63"/>
        <v>103.76507024357845</v>
      </c>
      <c r="P218" s="8">
        <f t="shared" si="63"/>
        <v>76.282297732798128</v>
      </c>
      <c r="Q218" s="8">
        <f t="shared" si="63"/>
        <v>62.266730087040031</v>
      </c>
      <c r="R218" s="2">
        <f>100</f>
        <v>100</v>
      </c>
      <c r="U218" s="9">
        <v>44903</v>
      </c>
      <c r="V218">
        <v>33.338500000000003</v>
      </c>
      <c r="W218">
        <v>20.307500000000001</v>
      </c>
      <c r="X218">
        <v>51.695999999999998</v>
      </c>
      <c r="Y218">
        <v>28.076000000000001</v>
      </c>
      <c r="Z218">
        <v>99.9435</v>
      </c>
      <c r="AA218">
        <v>44.698</v>
      </c>
      <c r="AB218">
        <v>121.967</v>
      </c>
      <c r="AC218">
        <v>133.3365</v>
      </c>
      <c r="AD218" s="8">
        <f t="shared" si="64"/>
        <v>85.061234597547625</v>
      </c>
      <c r="AE218" s="8">
        <f t="shared" si="64"/>
        <v>115.85333795695557</v>
      </c>
      <c r="AF218" s="8">
        <f t="shared" si="64"/>
        <v>108.08235014389138</v>
      </c>
      <c r="AG218" s="8">
        <f t="shared" si="64"/>
        <v>53.694074765724316</v>
      </c>
      <c r="AH218" s="2">
        <f>100</f>
        <v>100</v>
      </c>
      <c r="AK218" s="10">
        <v>44958</v>
      </c>
      <c r="AT218" t="e">
        <f t="shared" si="65"/>
        <v>#DIV/0!</v>
      </c>
      <c r="AU218" t="e">
        <f t="shared" si="65"/>
        <v>#DIV/0!</v>
      </c>
      <c r="AV218" t="e">
        <f t="shared" si="65"/>
        <v>#DIV/0!</v>
      </c>
      <c r="AW218" t="e">
        <f t="shared" si="65"/>
        <v>#DIV/0!</v>
      </c>
      <c r="AX218" s="2">
        <v>0</v>
      </c>
      <c r="AY218" s="3" t="s">
        <v>78</v>
      </c>
    </row>
    <row r="219" spans="1:51" ht="14.25" customHeight="1" x14ac:dyDescent="0.2">
      <c r="A219" s="3" t="s">
        <v>6</v>
      </c>
      <c r="B219" s="4" t="s">
        <v>65</v>
      </c>
      <c r="C219" s="6">
        <v>2</v>
      </c>
      <c r="D219" s="5" t="s">
        <v>4</v>
      </c>
      <c r="E219" s="9">
        <v>44867</v>
      </c>
      <c r="F219">
        <v>77.4345</v>
      </c>
      <c r="G219">
        <v>91.313999999999993</v>
      </c>
      <c r="H219">
        <v>70.348500000000001</v>
      </c>
      <c r="I219">
        <v>70.630499999999998</v>
      </c>
      <c r="J219">
        <v>174.3655</v>
      </c>
      <c r="K219">
        <v>167.745</v>
      </c>
      <c r="L219">
        <v>161.53550000000001</v>
      </c>
      <c r="M219">
        <v>193.75349999999997</v>
      </c>
      <c r="N219" s="8">
        <f t="shared" si="39"/>
        <v>113.24371793732132</v>
      </c>
      <c r="O219" s="8">
        <f t="shared" si="40"/>
        <v>138.81230439059286</v>
      </c>
      <c r="P219" s="8">
        <f t="shared" si="41"/>
        <v>111.05216809927229</v>
      </c>
      <c r="Q219" s="8">
        <f t="shared" si="42"/>
        <v>92.957172386563357</v>
      </c>
      <c r="R219" s="2">
        <f>100</f>
        <v>100</v>
      </c>
      <c r="U219" s="9">
        <v>44903</v>
      </c>
      <c r="V219">
        <v>31.925000000000001</v>
      </c>
      <c r="W219">
        <v>18.25</v>
      </c>
      <c r="X219">
        <v>49.272999999999996</v>
      </c>
      <c r="Y219">
        <v>28.316500000000001</v>
      </c>
      <c r="Z219">
        <v>99.135999999999996</v>
      </c>
      <c r="AA219">
        <v>42.536999999999999</v>
      </c>
      <c r="AB219">
        <v>120.46850000000001</v>
      </c>
      <c r="AC219">
        <v>134.46299999999999</v>
      </c>
      <c r="AD219" s="8">
        <f t="shared" ref="AD219:AD237" si="66">(V219/Z219)*255</f>
        <v>82.118251694641714</v>
      </c>
      <c r="AE219" s="8">
        <f t="shared" ref="AE219:AE237" si="67">(W219/AA219)*255</f>
        <v>109.40475350871007</v>
      </c>
      <c r="AF219" s="8">
        <f t="shared" ref="AF219:AF237" si="68">(X219/AB219)*255</f>
        <v>104.29792850413178</v>
      </c>
      <c r="AG219" s="8">
        <f t="shared" ref="AG219:AG237" si="69">(Y219/AC219)*255</f>
        <v>53.700330202360512</v>
      </c>
      <c r="AH219" s="2">
        <f>100</f>
        <v>100</v>
      </c>
      <c r="AK219" s="10">
        <v>44958</v>
      </c>
      <c r="AT219" t="e">
        <f t="shared" ref="AT219:AT237" si="70">(AL219/AP219)*255</f>
        <v>#DIV/0!</v>
      </c>
      <c r="AU219" t="e">
        <f t="shared" ref="AU219:AU237" si="71">(AM219/AQ219)*255</f>
        <v>#DIV/0!</v>
      </c>
      <c r="AV219" t="e">
        <f t="shared" ref="AV219:AV237" si="72">(AN219/AR219)*255</f>
        <v>#DIV/0!</v>
      </c>
      <c r="AW219" t="e">
        <f t="shared" ref="AW219:AW237" si="73">(AO219/AS219)*255</f>
        <v>#DIV/0!</v>
      </c>
      <c r="AX219" s="2">
        <v>0</v>
      </c>
      <c r="AY219" s="3" t="s">
        <v>78</v>
      </c>
    </row>
    <row r="220" spans="1:51" ht="14.25" customHeight="1" x14ac:dyDescent="0.2">
      <c r="A220" s="3" t="s">
        <v>6</v>
      </c>
      <c r="B220" s="4" t="s">
        <v>65</v>
      </c>
      <c r="C220" s="6">
        <v>3</v>
      </c>
      <c r="D220" s="5" t="s">
        <v>4</v>
      </c>
      <c r="E220" s="9">
        <v>44867</v>
      </c>
      <c r="F220">
        <v>58.677000000000007</v>
      </c>
      <c r="G220">
        <v>70.0565</v>
      </c>
      <c r="H220">
        <v>53.486500000000007</v>
      </c>
      <c r="I220">
        <v>52.463999999999999</v>
      </c>
      <c r="J220">
        <v>166.01499999999999</v>
      </c>
      <c r="K220">
        <v>157.42500000000001</v>
      </c>
      <c r="L220">
        <v>152.59100000000001</v>
      </c>
      <c r="M220">
        <v>188.15649999999999</v>
      </c>
      <c r="N220" s="8">
        <f t="shared" si="39"/>
        <v>90.128211306207291</v>
      </c>
      <c r="O220" s="8">
        <f t="shared" si="40"/>
        <v>113.47884707003334</v>
      </c>
      <c r="P220" s="8">
        <f t="shared" si="41"/>
        <v>89.38310581882287</v>
      </c>
      <c r="Q220" s="8">
        <f t="shared" si="42"/>
        <v>71.102087889602529</v>
      </c>
      <c r="R220" s="2">
        <f>100</f>
        <v>100</v>
      </c>
      <c r="U220" s="9">
        <v>44903</v>
      </c>
      <c r="V220">
        <v>51.8675</v>
      </c>
      <c r="W220">
        <v>39.091499999999996</v>
      </c>
      <c r="X220">
        <v>75.358499999999992</v>
      </c>
      <c r="Y220">
        <v>41.165999999999997</v>
      </c>
      <c r="Z220">
        <v>121.00149999999999</v>
      </c>
      <c r="AA220">
        <v>63.617999999999995</v>
      </c>
      <c r="AB220">
        <v>146.565</v>
      </c>
      <c r="AC220">
        <v>152.9725</v>
      </c>
      <c r="AD220" s="8">
        <f t="shared" si="66"/>
        <v>109.30618628694687</v>
      </c>
      <c r="AE220" s="8">
        <f t="shared" si="67"/>
        <v>156.6904413845138</v>
      </c>
      <c r="AF220" s="8">
        <f t="shared" si="68"/>
        <v>131.11191280319309</v>
      </c>
      <c r="AG220" s="8">
        <f t="shared" si="69"/>
        <v>68.622334079654834</v>
      </c>
      <c r="AH220" s="2">
        <f>100</f>
        <v>100</v>
      </c>
      <c r="AK220" s="10">
        <v>44958</v>
      </c>
      <c r="AL220">
        <v>49.973500000000001</v>
      </c>
      <c r="AM220">
        <v>37.782499999999999</v>
      </c>
      <c r="AN220">
        <v>69.295000000000002</v>
      </c>
      <c r="AO220">
        <v>42.879999999999995</v>
      </c>
      <c r="AP220">
        <v>151.94099999999997</v>
      </c>
      <c r="AQ220">
        <v>91.849500000000006</v>
      </c>
      <c r="AR220">
        <v>172.97800000000001</v>
      </c>
      <c r="AS220">
        <v>191.0025</v>
      </c>
      <c r="AT220">
        <f t="shared" si="70"/>
        <v>83.869676387545184</v>
      </c>
      <c r="AU220">
        <f t="shared" si="71"/>
        <v>104.89482795224797</v>
      </c>
      <c r="AV220">
        <f t="shared" si="72"/>
        <v>102.15301945912196</v>
      </c>
      <c r="AW220">
        <f t="shared" si="73"/>
        <v>57.247418227510103</v>
      </c>
      <c r="AX220" s="2">
        <f>(80+50)/2</f>
        <v>65</v>
      </c>
    </row>
    <row r="221" spans="1:51" ht="14.25" customHeight="1" x14ac:dyDescent="0.2">
      <c r="A221" s="3" t="s">
        <v>6</v>
      </c>
      <c r="B221" s="4" t="s">
        <v>65</v>
      </c>
      <c r="C221" s="6">
        <v>4</v>
      </c>
      <c r="D221" s="5" t="s">
        <v>4</v>
      </c>
      <c r="E221" s="9">
        <v>44867</v>
      </c>
      <c r="F221">
        <v>41.531500000000001</v>
      </c>
      <c r="G221">
        <v>44.613500000000002</v>
      </c>
      <c r="H221">
        <v>35.258499999999998</v>
      </c>
      <c r="I221">
        <v>38.338999999999999</v>
      </c>
      <c r="J221">
        <v>141.82599999999999</v>
      </c>
      <c r="K221">
        <v>133.37549999999999</v>
      </c>
      <c r="L221">
        <v>127.46549999999999</v>
      </c>
      <c r="M221">
        <v>164.41</v>
      </c>
      <c r="N221" s="8">
        <f t="shared" si="39"/>
        <v>74.672715158010519</v>
      </c>
      <c r="O221" s="8">
        <f t="shared" si="40"/>
        <v>85.296343781279177</v>
      </c>
      <c r="P221" s="8">
        <f t="shared" si="41"/>
        <v>70.536086235098907</v>
      </c>
      <c r="Q221" s="8">
        <f t="shared" si="42"/>
        <v>59.463809987227059</v>
      </c>
      <c r="R221" s="2">
        <f>100</f>
        <v>100</v>
      </c>
      <c r="U221" s="9">
        <v>44903</v>
      </c>
      <c r="V221">
        <v>37.597499999999997</v>
      </c>
      <c r="W221">
        <v>23.470500000000001</v>
      </c>
      <c r="X221">
        <v>55.919499999999999</v>
      </c>
      <c r="Y221">
        <v>33.475499999999997</v>
      </c>
      <c r="Z221">
        <v>112.7645</v>
      </c>
      <c r="AA221">
        <v>54.582999999999998</v>
      </c>
      <c r="AB221">
        <v>137.74599999999998</v>
      </c>
      <c r="AC221">
        <v>146.04950000000002</v>
      </c>
      <c r="AD221" s="8">
        <f t="shared" si="66"/>
        <v>85.021105933161579</v>
      </c>
      <c r="AE221" s="8">
        <f t="shared" si="67"/>
        <v>109.64911236099152</v>
      </c>
      <c r="AF221" s="8">
        <f t="shared" si="68"/>
        <v>103.52004776908223</v>
      </c>
      <c r="AG221" s="8">
        <f t="shared" si="69"/>
        <v>58.447666715736773</v>
      </c>
      <c r="AH221" s="2">
        <f>100</f>
        <v>100</v>
      </c>
      <c r="AK221" s="10">
        <v>44958</v>
      </c>
      <c r="AL221">
        <v>33.922499999999999</v>
      </c>
      <c r="AM221">
        <v>24.1035</v>
      </c>
      <c r="AN221">
        <v>49.759500000000003</v>
      </c>
      <c r="AO221">
        <v>27.905999999999999</v>
      </c>
      <c r="AP221">
        <v>146.84199999999998</v>
      </c>
      <c r="AQ221">
        <v>87.325000000000003</v>
      </c>
      <c r="AR221">
        <v>168.28800000000001</v>
      </c>
      <c r="AS221">
        <v>184.892</v>
      </c>
      <c r="AT221">
        <f t="shared" si="70"/>
        <v>58.908469647648495</v>
      </c>
      <c r="AU221">
        <f t="shared" si="71"/>
        <v>70.385256226739187</v>
      </c>
      <c r="AV221">
        <f t="shared" si="72"/>
        <v>75.398557829435262</v>
      </c>
      <c r="AW221">
        <f t="shared" si="73"/>
        <v>38.487495402721592</v>
      </c>
      <c r="AX221" s="2">
        <f>(75+80)/2</f>
        <v>77.5</v>
      </c>
    </row>
    <row r="222" spans="1:51" ht="14.25" customHeight="1" x14ac:dyDescent="0.2">
      <c r="A222" s="3" t="s">
        <v>6</v>
      </c>
      <c r="B222" s="4" t="s">
        <v>65</v>
      </c>
      <c r="C222" s="6">
        <v>5</v>
      </c>
      <c r="D222" s="5" t="s">
        <v>4</v>
      </c>
      <c r="E222" s="9">
        <v>44867</v>
      </c>
      <c r="F222">
        <v>42.905000000000001</v>
      </c>
      <c r="G222">
        <v>48.706500000000005</v>
      </c>
      <c r="H222">
        <v>36.842500000000001</v>
      </c>
      <c r="I222">
        <v>43.080500000000001</v>
      </c>
      <c r="J222">
        <v>137.13799999999998</v>
      </c>
      <c r="K222">
        <v>129.21299999999999</v>
      </c>
      <c r="L222">
        <v>123.2355</v>
      </c>
      <c r="M222">
        <v>158.8715</v>
      </c>
      <c r="N222" s="8">
        <f t="shared" si="39"/>
        <v>79.779309892225356</v>
      </c>
      <c r="O222" s="8">
        <f t="shared" si="40"/>
        <v>96.121578324162456</v>
      </c>
      <c r="P222" s="8">
        <f t="shared" si="41"/>
        <v>76.234830872597584</v>
      </c>
      <c r="Q222" s="8">
        <f t="shared" si="42"/>
        <v>69.147251080275566</v>
      </c>
      <c r="R222" s="2">
        <f>100</f>
        <v>100</v>
      </c>
      <c r="U222" s="9">
        <v>44903</v>
      </c>
      <c r="V222">
        <v>47.141000000000005</v>
      </c>
      <c r="W222">
        <v>31.2425</v>
      </c>
      <c r="X222">
        <v>67.942999999999998</v>
      </c>
      <c r="Y222">
        <v>42.305999999999997</v>
      </c>
      <c r="Z222">
        <v>123.82900000000001</v>
      </c>
      <c r="AA222">
        <v>65.649000000000001</v>
      </c>
      <c r="AB222">
        <v>149.84049999999999</v>
      </c>
      <c r="AC222">
        <v>156.12700000000001</v>
      </c>
      <c r="AD222" s="8">
        <f t="shared" si="66"/>
        <v>97.077057878203007</v>
      </c>
      <c r="AE222" s="8">
        <f t="shared" si="67"/>
        <v>121.35504729698853</v>
      </c>
      <c r="AF222" s="8">
        <f t="shared" si="68"/>
        <v>115.62604903213752</v>
      </c>
      <c r="AG222" s="8">
        <f t="shared" si="69"/>
        <v>69.097785776963619</v>
      </c>
      <c r="AH222" s="2">
        <f>100</f>
        <v>100</v>
      </c>
      <c r="AK222" s="10">
        <v>44958</v>
      </c>
      <c r="AT222" t="e">
        <f t="shared" si="70"/>
        <v>#DIV/0!</v>
      </c>
      <c r="AU222" t="e">
        <f t="shared" si="71"/>
        <v>#DIV/0!</v>
      </c>
      <c r="AV222" t="e">
        <f t="shared" si="72"/>
        <v>#DIV/0!</v>
      </c>
      <c r="AW222" t="e">
        <f t="shared" si="73"/>
        <v>#DIV/0!</v>
      </c>
      <c r="AX222" s="2">
        <v>0</v>
      </c>
      <c r="AY222" s="3" t="s">
        <v>78</v>
      </c>
    </row>
    <row r="223" spans="1:51" ht="14.25" customHeight="1" x14ac:dyDescent="0.2">
      <c r="A223" s="3" t="s">
        <v>6</v>
      </c>
      <c r="B223" s="4" t="s">
        <v>65</v>
      </c>
      <c r="C223" s="6">
        <v>6</v>
      </c>
      <c r="D223" s="5" t="s">
        <v>4</v>
      </c>
      <c r="E223" s="9">
        <v>44867</v>
      </c>
      <c r="F223">
        <v>46.289000000000001</v>
      </c>
      <c r="G223">
        <v>53.899000000000001</v>
      </c>
      <c r="H223">
        <v>40.0535</v>
      </c>
      <c r="I223">
        <v>44.882000000000005</v>
      </c>
      <c r="J223">
        <v>130.40899999999999</v>
      </c>
      <c r="K223">
        <v>122.02849999999999</v>
      </c>
      <c r="L223">
        <v>115.727</v>
      </c>
      <c r="M223">
        <v>153.41149999999999</v>
      </c>
      <c r="N223" s="8">
        <f t="shared" si="39"/>
        <v>90.512886380541232</v>
      </c>
      <c r="O223" s="8">
        <f t="shared" si="40"/>
        <v>112.63143445998273</v>
      </c>
      <c r="P223" s="8">
        <f t="shared" si="41"/>
        <v>88.256348993752539</v>
      </c>
      <c r="Q223" s="8">
        <f t="shared" si="42"/>
        <v>74.602686239297583</v>
      </c>
      <c r="R223" s="2">
        <f>100</f>
        <v>100</v>
      </c>
      <c r="U223" s="9">
        <v>44903</v>
      </c>
      <c r="V223">
        <v>45.345500000000001</v>
      </c>
      <c r="W223">
        <v>28.641500000000001</v>
      </c>
      <c r="X223">
        <v>64.608999999999995</v>
      </c>
      <c r="Y223">
        <v>42.819000000000003</v>
      </c>
      <c r="Z223">
        <v>116.292</v>
      </c>
      <c r="AA223">
        <v>59.629999999999995</v>
      </c>
      <c r="AB223">
        <v>141.1925</v>
      </c>
      <c r="AC223">
        <v>148.19900000000001</v>
      </c>
      <c r="AD223" s="8">
        <f t="shared" si="66"/>
        <v>99.431624703333</v>
      </c>
      <c r="AE223" s="8">
        <f t="shared" si="67"/>
        <v>122.48167868522556</v>
      </c>
      <c r="AF223" s="8">
        <f t="shared" si="68"/>
        <v>116.68675744108221</v>
      </c>
      <c r="AG223" s="8">
        <f t="shared" si="69"/>
        <v>73.676914149218277</v>
      </c>
      <c r="AH223" s="2">
        <f>100</f>
        <v>100</v>
      </c>
      <c r="AK223" s="10">
        <v>44958</v>
      </c>
      <c r="AL223">
        <v>65.32650000000001</v>
      </c>
      <c r="AM223">
        <v>58.213499999999996</v>
      </c>
      <c r="AN223">
        <v>85.598500000000001</v>
      </c>
      <c r="AO223">
        <v>52.150999999999996</v>
      </c>
      <c r="AP223">
        <v>179.97800000000001</v>
      </c>
      <c r="AQ223">
        <v>127.54599999999999</v>
      </c>
      <c r="AR223">
        <v>200.84</v>
      </c>
      <c r="AS223">
        <v>211.51900000000001</v>
      </c>
      <c r="AT223">
        <f t="shared" si="70"/>
        <v>92.557187545144416</v>
      </c>
      <c r="AU223">
        <f t="shared" si="71"/>
        <v>116.38501011399809</v>
      </c>
      <c r="AV223">
        <f t="shared" si="72"/>
        <v>108.68162467635929</v>
      </c>
      <c r="AW223">
        <f t="shared" si="73"/>
        <v>62.871444172863896</v>
      </c>
      <c r="AX223" s="2">
        <f>(90+90)/2</f>
        <v>90</v>
      </c>
    </row>
    <row r="224" spans="1:51" ht="14.25" customHeight="1" x14ac:dyDescent="0.2">
      <c r="A224" s="3" t="s">
        <v>6</v>
      </c>
      <c r="B224" s="4" t="s">
        <v>65</v>
      </c>
      <c r="C224" s="6">
        <v>7</v>
      </c>
      <c r="D224" s="5" t="s">
        <v>4</v>
      </c>
      <c r="E224" s="9">
        <v>44867</v>
      </c>
      <c r="F224">
        <v>65.6845</v>
      </c>
      <c r="G224">
        <v>74.91749999999999</v>
      </c>
      <c r="H224">
        <v>57.926000000000002</v>
      </c>
      <c r="I224">
        <v>64.240000000000009</v>
      </c>
      <c r="J224">
        <v>168.60000000000002</v>
      </c>
      <c r="K224">
        <v>160.88150000000002</v>
      </c>
      <c r="L224">
        <v>155.29050000000001</v>
      </c>
      <c r="M224">
        <v>189.58850000000001</v>
      </c>
      <c r="N224" s="8">
        <f t="shared" si="39"/>
        <v>99.344884341636998</v>
      </c>
      <c r="O224" s="8">
        <f t="shared" si="40"/>
        <v>118.74555185027486</v>
      </c>
      <c r="P224" s="8">
        <f t="shared" si="41"/>
        <v>95.119340848281126</v>
      </c>
      <c r="Q224" s="8">
        <f t="shared" si="42"/>
        <v>86.403974924639428</v>
      </c>
      <c r="R224" s="2">
        <f>(95+95)/2</f>
        <v>95</v>
      </c>
      <c r="U224" s="9">
        <v>44903</v>
      </c>
      <c r="V224">
        <v>44.847000000000001</v>
      </c>
      <c r="W224">
        <v>29.21</v>
      </c>
      <c r="X224">
        <v>62.039500000000004</v>
      </c>
      <c r="Y224">
        <v>43.332999999999998</v>
      </c>
      <c r="Z224">
        <v>120.70649999999999</v>
      </c>
      <c r="AA224">
        <v>63.822000000000003</v>
      </c>
      <c r="AB224">
        <v>145.38300000000001</v>
      </c>
      <c r="AC224">
        <v>153.10500000000002</v>
      </c>
      <c r="AD224" s="8">
        <f t="shared" si="66"/>
        <v>94.742080998123569</v>
      </c>
      <c r="AE224" s="8">
        <f t="shared" si="67"/>
        <v>116.70818839898467</v>
      </c>
      <c r="AF224" s="8">
        <f t="shared" si="68"/>
        <v>108.81652256453644</v>
      </c>
      <c r="AG224" s="8">
        <f t="shared" si="69"/>
        <v>72.172136768884087</v>
      </c>
      <c r="AH224" s="2">
        <f>(85+90)/2</f>
        <v>87.5</v>
      </c>
      <c r="AK224" s="10">
        <v>44958</v>
      </c>
      <c r="AL224">
        <v>59.776499999999999</v>
      </c>
      <c r="AM224">
        <v>45.520499999999998</v>
      </c>
      <c r="AN224">
        <v>79.600999999999999</v>
      </c>
      <c r="AO224">
        <v>54.264000000000003</v>
      </c>
      <c r="AP224">
        <v>179.935</v>
      </c>
      <c r="AQ224">
        <v>126.246</v>
      </c>
      <c r="AR224">
        <v>199.6825</v>
      </c>
      <c r="AS224">
        <v>213.74099999999999</v>
      </c>
      <c r="AT224">
        <f t="shared" si="70"/>
        <v>84.713966154444662</v>
      </c>
      <c r="AU224">
        <f t="shared" si="71"/>
        <v>91.945309158309968</v>
      </c>
      <c r="AV224">
        <f t="shared" si="72"/>
        <v>101.65264857962015</v>
      </c>
      <c r="AW224">
        <f t="shared" si="73"/>
        <v>64.738725841088055</v>
      </c>
      <c r="AX224" s="2">
        <f>(65+45)/2</f>
        <v>55</v>
      </c>
    </row>
    <row r="225" spans="1:51" ht="14.25" customHeight="1" x14ac:dyDescent="0.2">
      <c r="A225" s="3" t="s">
        <v>6</v>
      </c>
      <c r="B225" s="4" t="s">
        <v>65</v>
      </c>
      <c r="C225" s="6">
        <v>8</v>
      </c>
      <c r="D225" s="5" t="s">
        <v>4</v>
      </c>
      <c r="E225" s="9">
        <v>44867</v>
      </c>
      <c r="F225">
        <v>85.857500000000002</v>
      </c>
      <c r="G225">
        <v>97.288499999999999</v>
      </c>
      <c r="H225">
        <v>78.105000000000004</v>
      </c>
      <c r="I225">
        <v>82.212500000000006</v>
      </c>
      <c r="J225">
        <v>156.655</v>
      </c>
      <c r="K225">
        <v>148.34399999999999</v>
      </c>
      <c r="L225">
        <v>142.89099999999999</v>
      </c>
      <c r="M225">
        <v>178.8725</v>
      </c>
      <c r="N225" s="8">
        <f t="shared" si="39"/>
        <v>139.75718936516552</v>
      </c>
      <c r="O225" s="8">
        <f t="shared" si="40"/>
        <v>167.23674364989486</v>
      </c>
      <c r="P225" s="8">
        <f t="shared" si="41"/>
        <v>139.38439089935687</v>
      </c>
      <c r="Q225" s="8">
        <f t="shared" si="42"/>
        <v>117.20184768480344</v>
      </c>
      <c r="R225" s="2">
        <f>100</f>
        <v>100</v>
      </c>
      <c r="U225" s="9">
        <v>44903</v>
      </c>
      <c r="V225">
        <v>28.137999999999998</v>
      </c>
      <c r="W225">
        <v>16.403500000000001</v>
      </c>
      <c r="X225">
        <v>46.789000000000001</v>
      </c>
      <c r="Y225">
        <v>21.228000000000002</v>
      </c>
      <c r="Z225">
        <v>91.224500000000006</v>
      </c>
      <c r="AA225">
        <v>42.518500000000003</v>
      </c>
      <c r="AB225">
        <v>113.5945</v>
      </c>
      <c r="AC225">
        <v>117.5645</v>
      </c>
      <c r="AD225" s="8">
        <f t="shared" si="66"/>
        <v>78.6541992556824</v>
      </c>
      <c r="AE225" s="8">
        <f t="shared" si="67"/>
        <v>98.378176558439264</v>
      </c>
      <c r="AF225" s="8">
        <f t="shared" si="68"/>
        <v>105.03321023465045</v>
      </c>
      <c r="AG225" s="8">
        <f t="shared" si="69"/>
        <v>46.044001377966993</v>
      </c>
      <c r="AH225" s="2">
        <f>100</f>
        <v>100</v>
      </c>
      <c r="AK225" s="10">
        <v>44958</v>
      </c>
      <c r="AT225" t="e">
        <f t="shared" si="70"/>
        <v>#DIV/0!</v>
      </c>
      <c r="AU225" t="e">
        <f t="shared" si="71"/>
        <v>#DIV/0!</v>
      </c>
      <c r="AV225" t="e">
        <f t="shared" si="72"/>
        <v>#DIV/0!</v>
      </c>
      <c r="AW225" t="e">
        <f t="shared" si="73"/>
        <v>#DIV/0!</v>
      </c>
      <c r="AX225" s="2">
        <v>0</v>
      </c>
      <c r="AY225" s="3" t="s">
        <v>78</v>
      </c>
    </row>
    <row r="226" spans="1:51" ht="14.25" customHeight="1" x14ac:dyDescent="0.2">
      <c r="A226" s="3" t="s">
        <v>6</v>
      </c>
      <c r="B226" s="4" t="s">
        <v>66</v>
      </c>
      <c r="C226" s="6">
        <v>1</v>
      </c>
      <c r="D226" s="5" t="s">
        <v>4</v>
      </c>
      <c r="E226" s="9">
        <v>44867</v>
      </c>
      <c r="F226">
        <v>65.115499999999997</v>
      </c>
      <c r="G226">
        <v>68.103000000000009</v>
      </c>
      <c r="H226">
        <v>59.754000000000005</v>
      </c>
      <c r="I226">
        <v>65.637500000000003</v>
      </c>
      <c r="J226">
        <v>139.46700000000001</v>
      </c>
      <c r="K226">
        <v>130.602</v>
      </c>
      <c r="L226">
        <v>124.2145</v>
      </c>
      <c r="M226">
        <v>163.679</v>
      </c>
      <c r="N226" s="8">
        <f t="shared" si="39"/>
        <v>119.05649723590524</v>
      </c>
      <c r="O226" s="8">
        <f t="shared" si="40"/>
        <v>132.97089631092942</v>
      </c>
      <c r="P226" s="8">
        <f t="shared" si="41"/>
        <v>122.66901207185957</v>
      </c>
      <c r="Q226" s="8">
        <f t="shared" si="42"/>
        <v>102.25846015677027</v>
      </c>
      <c r="R226" s="2">
        <f>100</f>
        <v>100</v>
      </c>
      <c r="U226" s="9">
        <v>44903</v>
      </c>
      <c r="V226">
        <v>35.4315</v>
      </c>
      <c r="W226">
        <v>27.276499999999999</v>
      </c>
      <c r="X226">
        <v>56.195999999999998</v>
      </c>
      <c r="Y226">
        <v>22.852</v>
      </c>
      <c r="Z226">
        <v>98.682500000000005</v>
      </c>
      <c r="AA226">
        <v>48.804500000000004</v>
      </c>
      <c r="AB226">
        <v>120.4375</v>
      </c>
      <c r="AC226">
        <v>126.61150000000001</v>
      </c>
      <c r="AD226" s="8">
        <f t="shared" si="66"/>
        <v>91.556582980771665</v>
      </c>
      <c r="AE226" s="8">
        <f t="shared" si="67"/>
        <v>142.5177493878638</v>
      </c>
      <c r="AF226" s="8">
        <f t="shared" si="68"/>
        <v>118.98270887389725</v>
      </c>
      <c r="AG226" s="8">
        <f t="shared" si="69"/>
        <v>46.024729191266196</v>
      </c>
      <c r="AH226" s="2">
        <f>100</f>
        <v>100</v>
      </c>
      <c r="AK226" s="10">
        <v>44958</v>
      </c>
      <c r="AT226" t="e">
        <f t="shared" si="70"/>
        <v>#DIV/0!</v>
      </c>
      <c r="AU226" t="e">
        <f t="shared" si="71"/>
        <v>#DIV/0!</v>
      </c>
      <c r="AV226" t="e">
        <f t="shared" si="72"/>
        <v>#DIV/0!</v>
      </c>
      <c r="AW226" t="e">
        <f t="shared" si="73"/>
        <v>#DIV/0!</v>
      </c>
      <c r="AX226" s="2">
        <v>0</v>
      </c>
      <c r="AY226" s="3" t="s">
        <v>78</v>
      </c>
    </row>
    <row r="227" spans="1:51" ht="14.25" customHeight="1" x14ac:dyDescent="0.2">
      <c r="A227" s="3" t="s">
        <v>6</v>
      </c>
      <c r="B227" s="4" t="s">
        <v>66</v>
      </c>
      <c r="C227" s="6">
        <v>2</v>
      </c>
      <c r="D227" s="5" t="s">
        <v>4</v>
      </c>
      <c r="E227" s="9">
        <v>44867</v>
      </c>
      <c r="F227">
        <v>59.955500000000001</v>
      </c>
      <c r="G227">
        <v>65.346499999999992</v>
      </c>
      <c r="H227">
        <v>55.6995</v>
      </c>
      <c r="I227">
        <v>57.103499999999997</v>
      </c>
      <c r="J227">
        <v>158.5215</v>
      </c>
      <c r="K227">
        <v>150.38299999999998</v>
      </c>
      <c r="L227">
        <v>143.88150000000002</v>
      </c>
      <c r="M227">
        <v>181.41300000000001</v>
      </c>
      <c r="N227" s="8">
        <f t="shared" si="39"/>
        <v>96.44529290979456</v>
      </c>
      <c r="O227" s="8">
        <f t="shared" si="40"/>
        <v>110.80612502742996</v>
      </c>
      <c r="P227" s="8">
        <f t="shared" si="41"/>
        <v>98.715766099185771</v>
      </c>
      <c r="Q227" s="8">
        <f t="shared" si="42"/>
        <v>80.266532718162409</v>
      </c>
      <c r="R227" s="2">
        <f>100</f>
        <v>100</v>
      </c>
      <c r="U227" s="9">
        <v>44903</v>
      </c>
      <c r="V227">
        <v>42.588999999999999</v>
      </c>
      <c r="W227">
        <v>39.360500000000002</v>
      </c>
      <c r="X227">
        <v>71.679500000000004</v>
      </c>
      <c r="Y227">
        <v>32.153999999999996</v>
      </c>
      <c r="Z227">
        <v>134.71050000000002</v>
      </c>
      <c r="AA227">
        <v>81.792500000000004</v>
      </c>
      <c r="AB227">
        <v>158.0515</v>
      </c>
      <c r="AC227">
        <v>164.21100000000001</v>
      </c>
      <c r="AD227" s="8">
        <f t="shared" si="66"/>
        <v>80.61877136526104</v>
      </c>
      <c r="AE227" s="8">
        <f t="shared" si="67"/>
        <v>122.71207629061344</v>
      </c>
      <c r="AF227" s="8">
        <f t="shared" si="68"/>
        <v>115.64757373387788</v>
      </c>
      <c r="AG227" s="8">
        <f t="shared" si="69"/>
        <v>49.931307890458001</v>
      </c>
      <c r="AH227" s="2">
        <f>(90+95)/2</f>
        <v>92.5</v>
      </c>
      <c r="AK227" s="10">
        <v>44958</v>
      </c>
      <c r="AT227" t="e">
        <f t="shared" si="70"/>
        <v>#DIV/0!</v>
      </c>
      <c r="AU227" t="e">
        <f t="shared" si="71"/>
        <v>#DIV/0!</v>
      </c>
      <c r="AV227" t="e">
        <f t="shared" si="72"/>
        <v>#DIV/0!</v>
      </c>
      <c r="AW227" t="e">
        <f t="shared" si="73"/>
        <v>#DIV/0!</v>
      </c>
      <c r="AX227" s="2">
        <v>0</v>
      </c>
      <c r="AY227" s="3" t="s">
        <v>78</v>
      </c>
    </row>
    <row r="228" spans="1:51" ht="14.25" customHeight="1" x14ac:dyDescent="0.2">
      <c r="A228" s="3" t="s">
        <v>6</v>
      </c>
      <c r="B228" s="4" t="s">
        <v>66</v>
      </c>
      <c r="C228" s="6">
        <v>3</v>
      </c>
      <c r="D228" s="5" t="s">
        <v>4</v>
      </c>
      <c r="E228" s="9">
        <v>44867</v>
      </c>
      <c r="F228">
        <v>53.461500000000001</v>
      </c>
      <c r="G228">
        <v>60.8065</v>
      </c>
      <c r="H228">
        <v>47.909500000000001</v>
      </c>
      <c r="I228">
        <v>51.621000000000002</v>
      </c>
      <c r="J228">
        <v>153.15449999999998</v>
      </c>
      <c r="K228">
        <v>145.36349999999999</v>
      </c>
      <c r="L228">
        <v>138.464</v>
      </c>
      <c r="M228">
        <v>175.5515</v>
      </c>
      <c r="N228" s="8">
        <f t="shared" si="39"/>
        <v>89.012614712594157</v>
      </c>
      <c r="O228" s="8">
        <f t="shared" si="40"/>
        <v>106.66816291572508</v>
      </c>
      <c r="P228" s="8">
        <f t="shared" si="41"/>
        <v>88.231760602033745</v>
      </c>
      <c r="Q228" s="8">
        <f t="shared" si="42"/>
        <v>74.982868275121547</v>
      </c>
      <c r="R228" s="2">
        <f>100</f>
        <v>100</v>
      </c>
      <c r="U228" s="9">
        <v>44903</v>
      </c>
      <c r="V228">
        <v>24.597000000000001</v>
      </c>
      <c r="W228">
        <v>13.6905</v>
      </c>
      <c r="X228">
        <v>38.826999999999998</v>
      </c>
      <c r="Y228">
        <v>21.279499999999999</v>
      </c>
      <c r="Z228">
        <v>96.983000000000004</v>
      </c>
      <c r="AA228">
        <v>45.978000000000002</v>
      </c>
      <c r="AB228">
        <v>116.93</v>
      </c>
      <c r="AC228">
        <v>128.0395</v>
      </c>
      <c r="AD228" s="8">
        <f t="shared" si="66"/>
        <v>64.673551034717434</v>
      </c>
      <c r="AE228" s="8">
        <f t="shared" si="67"/>
        <v>75.929303144982384</v>
      </c>
      <c r="AF228" s="8">
        <f t="shared" si="68"/>
        <v>84.673608141623177</v>
      </c>
      <c r="AG228" s="8">
        <f t="shared" si="69"/>
        <v>42.379675803170109</v>
      </c>
      <c r="AH228" s="2">
        <f>(85+95)/2</f>
        <v>90</v>
      </c>
      <c r="AK228" s="10">
        <v>44958</v>
      </c>
      <c r="AT228" t="e">
        <f t="shared" si="70"/>
        <v>#DIV/0!</v>
      </c>
      <c r="AU228" t="e">
        <f t="shared" si="71"/>
        <v>#DIV/0!</v>
      </c>
      <c r="AV228" t="e">
        <f t="shared" si="72"/>
        <v>#DIV/0!</v>
      </c>
      <c r="AW228" t="e">
        <f t="shared" si="73"/>
        <v>#DIV/0!</v>
      </c>
      <c r="AX228" s="2">
        <v>0</v>
      </c>
      <c r="AY228" s="3" t="s">
        <v>78</v>
      </c>
    </row>
    <row r="229" spans="1:51" ht="14.25" customHeight="1" x14ac:dyDescent="0.2">
      <c r="A229" s="3" t="s">
        <v>6</v>
      </c>
      <c r="B229" s="4" t="s">
        <v>66</v>
      </c>
      <c r="C229" s="6">
        <v>4</v>
      </c>
      <c r="D229" s="5" t="s">
        <v>4</v>
      </c>
      <c r="E229" s="9">
        <v>44867</v>
      </c>
      <c r="F229">
        <v>68.605999999999995</v>
      </c>
      <c r="G229">
        <v>81.557500000000005</v>
      </c>
      <c r="H229">
        <v>61.271000000000001</v>
      </c>
      <c r="I229">
        <v>63.022999999999996</v>
      </c>
      <c r="J229">
        <v>183.268</v>
      </c>
      <c r="K229">
        <v>176.16899999999998</v>
      </c>
      <c r="L229">
        <v>169.87950000000001</v>
      </c>
      <c r="M229">
        <v>203.988</v>
      </c>
      <c r="N229" s="8">
        <f t="shared" si="39"/>
        <v>95.458727110024654</v>
      </c>
      <c r="O229" s="8">
        <f t="shared" si="40"/>
        <v>118.05233894726089</v>
      </c>
      <c r="P229" s="8">
        <f t="shared" si="41"/>
        <v>91.971691699116136</v>
      </c>
      <c r="Q229" s="8">
        <f t="shared" si="42"/>
        <v>78.783384316724508</v>
      </c>
      <c r="R229" s="2">
        <f>100</f>
        <v>100</v>
      </c>
      <c r="U229" s="9">
        <v>44903</v>
      </c>
      <c r="V229">
        <v>38.732500000000002</v>
      </c>
      <c r="W229">
        <v>30.513500000000001</v>
      </c>
      <c r="X229">
        <v>55.955500000000001</v>
      </c>
      <c r="Y229">
        <v>29.7425</v>
      </c>
      <c r="Z229">
        <v>110.7445</v>
      </c>
      <c r="AA229">
        <v>61.135999999999996</v>
      </c>
      <c r="AB229">
        <v>132.65350000000001</v>
      </c>
      <c r="AC229">
        <v>138.38249999999999</v>
      </c>
      <c r="AD229" s="8">
        <f t="shared" si="66"/>
        <v>89.185354577428214</v>
      </c>
      <c r="AE229" s="8">
        <f t="shared" si="67"/>
        <v>127.27267894530229</v>
      </c>
      <c r="AF229" s="8">
        <f t="shared" si="68"/>
        <v>107.56333229051626</v>
      </c>
      <c r="AG229" s="8">
        <f t="shared" si="69"/>
        <v>54.807056528101462</v>
      </c>
      <c r="AH229" s="2">
        <f>100</f>
        <v>100</v>
      </c>
      <c r="AK229" s="10">
        <v>44958</v>
      </c>
      <c r="AL229">
        <v>55.921500000000002</v>
      </c>
      <c r="AM229">
        <v>51.1935</v>
      </c>
      <c r="AN229">
        <v>74.664500000000004</v>
      </c>
      <c r="AO229">
        <v>41.919000000000004</v>
      </c>
      <c r="AP229">
        <v>175.68299999999999</v>
      </c>
      <c r="AQ229">
        <v>123.325</v>
      </c>
      <c r="AR229">
        <v>194.52</v>
      </c>
      <c r="AS229">
        <v>209.185</v>
      </c>
      <c r="AT229">
        <f t="shared" si="70"/>
        <v>81.16882396133947</v>
      </c>
      <c r="AU229">
        <f t="shared" si="71"/>
        <v>105.8531725116562</v>
      </c>
      <c r="AV229">
        <f t="shared" si="72"/>
        <v>97.879125539790252</v>
      </c>
      <c r="AW229">
        <f t="shared" si="73"/>
        <v>51.099959366111342</v>
      </c>
      <c r="AX229" s="2">
        <f>(95+100)/2</f>
        <v>97.5</v>
      </c>
    </row>
    <row r="230" spans="1:51" ht="14.25" customHeight="1" x14ac:dyDescent="0.2">
      <c r="A230" s="3" t="s">
        <v>6</v>
      </c>
      <c r="B230" s="4" t="s">
        <v>66</v>
      </c>
      <c r="C230" s="6">
        <v>5</v>
      </c>
      <c r="D230" s="5" t="s">
        <v>4</v>
      </c>
      <c r="E230" s="9">
        <v>44867</v>
      </c>
      <c r="F230">
        <v>46.522999999999996</v>
      </c>
      <c r="G230">
        <v>55.957000000000008</v>
      </c>
      <c r="H230">
        <v>40.366999999999997</v>
      </c>
      <c r="I230">
        <v>43.255499999999998</v>
      </c>
      <c r="J230">
        <v>160.96050000000002</v>
      </c>
      <c r="K230">
        <v>153.3835</v>
      </c>
      <c r="L230">
        <v>145.69299999999998</v>
      </c>
      <c r="M230">
        <v>183.5565</v>
      </c>
      <c r="N230" s="8">
        <f t="shared" si="39"/>
        <v>73.703579449616498</v>
      </c>
      <c r="O230" s="8">
        <f t="shared" si="40"/>
        <v>93.028487418790178</v>
      </c>
      <c r="P230" s="8">
        <f t="shared" si="41"/>
        <v>70.652570816717343</v>
      </c>
      <c r="Q230" s="8">
        <f t="shared" si="42"/>
        <v>60.09132065603778</v>
      </c>
      <c r="R230" s="2">
        <f>100</f>
        <v>100</v>
      </c>
      <c r="U230" s="9">
        <v>44903</v>
      </c>
      <c r="V230">
        <v>29.494999999999997</v>
      </c>
      <c r="W230">
        <v>17.886499999999998</v>
      </c>
      <c r="X230">
        <v>46.838999999999999</v>
      </c>
      <c r="Y230">
        <v>23.782499999999999</v>
      </c>
      <c r="Z230">
        <v>101.015</v>
      </c>
      <c r="AA230">
        <v>49.796999999999997</v>
      </c>
      <c r="AB230">
        <v>125.0835</v>
      </c>
      <c r="AC230">
        <v>128.13749999999999</v>
      </c>
      <c r="AD230" s="8">
        <f t="shared" si="66"/>
        <v>74.456516358956591</v>
      </c>
      <c r="AE230" s="8">
        <f t="shared" si="67"/>
        <v>91.593017651665761</v>
      </c>
      <c r="AF230" s="8">
        <f t="shared" si="68"/>
        <v>95.487774166856525</v>
      </c>
      <c r="AG230" s="8">
        <f t="shared" si="69"/>
        <v>47.32835820895523</v>
      </c>
      <c r="AH230" s="2">
        <f>100</f>
        <v>100</v>
      </c>
      <c r="AK230" s="10">
        <v>44958</v>
      </c>
      <c r="AT230" t="e">
        <f t="shared" si="70"/>
        <v>#DIV/0!</v>
      </c>
      <c r="AU230" t="e">
        <f t="shared" si="71"/>
        <v>#DIV/0!</v>
      </c>
      <c r="AV230" t="e">
        <f t="shared" si="72"/>
        <v>#DIV/0!</v>
      </c>
      <c r="AW230" t="e">
        <f t="shared" si="73"/>
        <v>#DIV/0!</v>
      </c>
      <c r="AX230" s="2">
        <v>0</v>
      </c>
      <c r="AY230" s="3" t="s">
        <v>78</v>
      </c>
    </row>
    <row r="231" spans="1:51" ht="14.25" customHeight="1" x14ac:dyDescent="0.2">
      <c r="A231" s="3" t="s">
        <v>6</v>
      </c>
      <c r="B231" s="4" t="s">
        <v>66</v>
      </c>
      <c r="C231" s="6">
        <v>6</v>
      </c>
      <c r="D231" s="5" t="s">
        <v>4</v>
      </c>
      <c r="E231" s="9">
        <v>44867</v>
      </c>
      <c r="F231">
        <v>51.981999999999999</v>
      </c>
      <c r="G231">
        <v>58.914999999999999</v>
      </c>
      <c r="H231">
        <v>45.293499999999995</v>
      </c>
      <c r="I231">
        <v>51.677999999999997</v>
      </c>
      <c r="J231">
        <v>141.88650000000001</v>
      </c>
      <c r="K231">
        <v>132.92349999999999</v>
      </c>
      <c r="L231">
        <v>126.559</v>
      </c>
      <c r="M231">
        <v>166.137</v>
      </c>
      <c r="N231" s="8">
        <f t="shared" si="39"/>
        <v>93.422630059942264</v>
      </c>
      <c r="O231" s="8">
        <f t="shared" si="40"/>
        <v>113.02233991732088</v>
      </c>
      <c r="P231" s="8">
        <f t="shared" si="41"/>
        <v>91.260538563041735</v>
      </c>
      <c r="Q231" s="8">
        <f t="shared" si="42"/>
        <v>79.319417107567844</v>
      </c>
      <c r="R231" s="2">
        <f>100</f>
        <v>100</v>
      </c>
      <c r="U231" s="9">
        <v>44903</v>
      </c>
      <c r="V231">
        <v>39.331499999999998</v>
      </c>
      <c r="W231">
        <v>30.1355</v>
      </c>
      <c r="X231">
        <v>60.485500000000002</v>
      </c>
      <c r="Y231">
        <v>27.4175</v>
      </c>
      <c r="Z231">
        <v>108.8005</v>
      </c>
      <c r="AA231">
        <v>58.138500000000001</v>
      </c>
      <c r="AB231">
        <v>131.86250000000001</v>
      </c>
      <c r="AC231">
        <v>136.262</v>
      </c>
      <c r="AD231" s="8">
        <f t="shared" si="66"/>
        <v>92.182779490903073</v>
      </c>
      <c r="AE231" s="8">
        <f t="shared" si="67"/>
        <v>132.17665574447224</v>
      </c>
      <c r="AF231" s="8">
        <f t="shared" si="68"/>
        <v>116.96883116883116</v>
      </c>
      <c r="AG231" s="8">
        <f t="shared" si="69"/>
        <v>51.308967283615388</v>
      </c>
      <c r="AH231" s="2">
        <f>100</f>
        <v>100</v>
      </c>
      <c r="AK231" s="10">
        <v>44958</v>
      </c>
      <c r="AT231" t="e">
        <f t="shared" si="70"/>
        <v>#DIV/0!</v>
      </c>
      <c r="AU231" t="e">
        <f t="shared" si="71"/>
        <v>#DIV/0!</v>
      </c>
      <c r="AV231" t="e">
        <f t="shared" si="72"/>
        <v>#DIV/0!</v>
      </c>
      <c r="AW231" t="e">
        <f t="shared" si="73"/>
        <v>#DIV/0!</v>
      </c>
      <c r="AX231" s="2">
        <v>0</v>
      </c>
      <c r="AY231" s="3" t="s">
        <v>78</v>
      </c>
    </row>
    <row r="232" spans="1:51" ht="14.25" customHeight="1" x14ac:dyDescent="0.2">
      <c r="A232" s="3" t="s">
        <v>6</v>
      </c>
      <c r="B232" s="4" t="s">
        <v>66</v>
      </c>
      <c r="C232" s="6">
        <v>7</v>
      </c>
      <c r="D232" s="5" t="s">
        <v>4</v>
      </c>
      <c r="E232" s="9">
        <v>44867</v>
      </c>
      <c r="F232">
        <v>72.600499999999997</v>
      </c>
      <c r="G232">
        <v>81.11</v>
      </c>
      <c r="H232">
        <v>66.046999999999997</v>
      </c>
      <c r="I232">
        <v>70.677999999999997</v>
      </c>
      <c r="J232">
        <v>145.74349999999998</v>
      </c>
      <c r="K232">
        <v>136.655</v>
      </c>
      <c r="L232">
        <v>130.19550000000001</v>
      </c>
      <c r="M232">
        <v>170.56399999999999</v>
      </c>
      <c r="N232" s="8">
        <f t="shared" si="39"/>
        <v>127.0254076511131</v>
      </c>
      <c r="O232" s="8">
        <f t="shared" si="40"/>
        <v>151.35231056309684</v>
      </c>
      <c r="P232" s="8">
        <f t="shared" si="41"/>
        <v>129.3591944422042</v>
      </c>
      <c r="Q232" s="8">
        <f t="shared" si="42"/>
        <v>105.66643605919185</v>
      </c>
      <c r="R232" s="2">
        <f>100</f>
        <v>100</v>
      </c>
      <c r="U232" s="9">
        <v>44903</v>
      </c>
      <c r="V232">
        <v>62.683999999999997</v>
      </c>
      <c r="W232">
        <v>50.870999999999995</v>
      </c>
      <c r="X232">
        <v>81.468500000000006</v>
      </c>
      <c r="Y232">
        <v>55.754999999999995</v>
      </c>
      <c r="Z232">
        <v>137.55599999999998</v>
      </c>
      <c r="AA232">
        <v>83.706000000000003</v>
      </c>
      <c r="AB232">
        <v>157.006</v>
      </c>
      <c r="AC232">
        <v>171.87100000000001</v>
      </c>
      <c r="AD232" s="8">
        <f t="shared" si="66"/>
        <v>116.20300095960918</v>
      </c>
      <c r="AE232" s="8">
        <f t="shared" si="67"/>
        <v>154.97222421331801</v>
      </c>
      <c r="AF232" s="8">
        <f t="shared" si="68"/>
        <v>132.31639236717069</v>
      </c>
      <c r="AG232" s="8">
        <f t="shared" si="69"/>
        <v>82.722070622734478</v>
      </c>
      <c r="AH232" s="2">
        <f>(40+30)/2</f>
        <v>35</v>
      </c>
      <c r="AK232" s="10">
        <v>44958</v>
      </c>
      <c r="AT232" t="e">
        <f t="shared" si="70"/>
        <v>#DIV/0!</v>
      </c>
      <c r="AU232" t="e">
        <f t="shared" si="71"/>
        <v>#DIV/0!</v>
      </c>
      <c r="AV232" t="e">
        <f t="shared" si="72"/>
        <v>#DIV/0!</v>
      </c>
      <c r="AW232" t="e">
        <f t="shared" si="73"/>
        <v>#DIV/0!</v>
      </c>
      <c r="AX232" s="2">
        <v>0</v>
      </c>
      <c r="AY232" s="3" t="s">
        <v>78</v>
      </c>
    </row>
    <row r="233" spans="1:51" ht="14.25" customHeight="1" x14ac:dyDescent="0.2">
      <c r="A233" s="3" t="s">
        <v>6</v>
      </c>
      <c r="B233" s="4" t="s">
        <v>66</v>
      </c>
      <c r="C233" s="6">
        <v>8</v>
      </c>
      <c r="D233" s="5" t="s">
        <v>4</v>
      </c>
      <c r="E233" s="9">
        <v>44867</v>
      </c>
      <c r="F233">
        <v>57.200499999999998</v>
      </c>
      <c r="G233">
        <v>64.561499999999995</v>
      </c>
      <c r="H233">
        <v>50.978499999999997</v>
      </c>
      <c r="I233">
        <v>56.034999999999997</v>
      </c>
      <c r="J233">
        <v>176.84100000000001</v>
      </c>
      <c r="K233">
        <v>169.49200000000002</v>
      </c>
      <c r="L233">
        <v>162.517</v>
      </c>
      <c r="M233">
        <v>198.4555</v>
      </c>
      <c r="N233" s="8">
        <f t="shared" si="39"/>
        <v>82.481593634960205</v>
      </c>
      <c r="O233" s="8">
        <f t="shared" si="40"/>
        <v>97.132504778986601</v>
      </c>
      <c r="P233" s="8">
        <f t="shared" si="41"/>
        <v>79.988662724514967</v>
      </c>
      <c r="Q233" s="8">
        <f t="shared" si="42"/>
        <v>72.000650019777723</v>
      </c>
      <c r="R233" s="2">
        <f>100</f>
        <v>100</v>
      </c>
      <c r="U233" s="9">
        <v>44903</v>
      </c>
      <c r="V233">
        <v>41.641999999999996</v>
      </c>
      <c r="W233">
        <v>32.368499999999997</v>
      </c>
      <c r="X233">
        <v>59.27</v>
      </c>
      <c r="Y233">
        <v>33.279499999999999</v>
      </c>
      <c r="Z233">
        <v>125.983</v>
      </c>
      <c r="AA233">
        <v>73.995999999999995</v>
      </c>
      <c r="AB233">
        <v>147.61500000000001</v>
      </c>
      <c r="AC233">
        <v>156.3005</v>
      </c>
      <c r="AD233" s="8">
        <f t="shared" si="66"/>
        <v>84.286848225554223</v>
      </c>
      <c r="AE233" s="8">
        <f t="shared" si="67"/>
        <v>111.54613087193903</v>
      </c>
      <c r="AF233" s="8">
        <f t="shared" si="68"/>
        <v>102.38695254547302</v>
      </c>
      <c r="AG233" s="8">
        <f t="shared" si="69"/>
        <v>54.294595986577136</v>
      </c>
      <c r="AH233" s="2">
        <f>(75+40)/2</f>
        <v>57.5</v>
      </c>
      <c r="AK233" s="10">
        <v>44958</v>
      </c>
      <c r="AT233" t="e">
        <f t="shared" si="70"/>
        <v>#DIV/0!</v>
      </c>
      <c r="AU233" t="e">
        <f t="shared" si="71"/>
        <v>#DIV/0!</v>
      </c>
      <c r="AV233" t="e">
        <f t="shared" si="72"/>
        <v>#DIV/0!</v>
      </c>
      <c r="AW233" t="e">
        <f t="shared" si="73"/>
        <v>#DIV/0!</v>
      </c>
      <c r="AX233" s="2">
        <v>0</v>
      </c>
      <c r="AY233" s="3" t="s">
        <v>78</v>
      </c>
    </row>
    <row r="234" spans="1:51" ht="14.25" customHeight="1" x14ac:dyDescent="0.2">
      <c r="A234" s="3" t="s">
        <v>6</v>
      </c>
      <c r="B234" s="4" t="s">
        <v>67</v>
      </c>
      <c r="C234" s="6">
        <v>1</v>
      </c>
      <c r="D234" s="5" t="s">
        <v>4</v>
      </c>
      <c r="E234" s="9">
        <v>44873</v>
      </c>
      <c r="F234">
        <v>79.373999999999995</v>
      </c>
      <c r="G234">
        <v>96.072499999999991</v>
      </c>
      <c r="H234">
        <v>83.236500000000007</v>
      </c>
      <c r="I234">
        <v>58.825500000000005</v>
      </c>
      <c r="J234">
        <v>147.833</v>
      </c>
      <c r="K234">
        <v>128.37900000000002</v>
      </c>
      <c r="L234">
        <v>144.11349999999999</v>
      </c>
      <c r="M234">
        <v>171.04000000000002</v>
      </c>
      <c r="N234" s="8">
        <f t="shared" si="39"/>
        <v>136.9137472688777</v>
      </c>
      <c r="O234" s="8">
        <f t="shared" si="40"/>
        <v>190.82939966816997</v>
      </c>
      <c r="P234" s="8">
        <f t="shared" si="41"/>
        <v>147.28188198884908</v>
      </c>
      <c r="Q234" s="8">
        <f t="shared" si="42"/>
        <v>87.701721819457433</v>
      </c>
      <c r="R234" s="2">
        <f>100</f>
        <v>100</v>
      </c>
      <c r="U234" s="9">
        <v>44908</v>
      </c>
      <c r="V234">
        <v>47.051000000000002</v>
      </c>
      <c r="W234">
        <v>57.902500000000003</v>
      </c>
      <c r="X234">
        <v>39.841000000000001</v>
      </c>
      <c r="Y234">
        <v>43.422499999999999</v>
      </c>
      <c r="Z234">
        <v>143.09800000000001</v>
      </c>
      <c r="AA234">
        <v>125.41550000000001</v>
      </c>
      <c r="AB234">
        <v>119.9605</v>
      </c>
      <c r="AC234">
        <v>183.72499999999999</v>
      </c>
      <c r="AD234" s="8">
        <f t="shared" si="66"/>
        <v>83.844672881521745</v>
      </c>
      <c r="AE234" s="8">
        <f t="shared" si="67"/>
        <v>117.72976625696187</v>
      </c>
      <c r="AF234" s="8">
        <f t="shared" si="68"/>
        <v>84.690002125699721</v>
      </c>
      <c r="AG234" s="8">
        <f t="shared" si="69"/>
        <v>60.267995645666076</v>
      </c>
      <c r="AH234" s="2">
        <f>(80+65)/2</f>
        <v>72.5</v>
      </c>
      <c r="AK234" s="10">
        <v>44958</v>
      </c>
      <c r="AT234" t="e">
        <f t="shared" si="70"/>
        <v>#DIV/0!</v>
      </c>
      <c r="AU234" t="e">
        <f t="shared" si="71"/>
        <v>#DIV/0!</v>
      </c>
      <c r="AV234" t="e">
        <f t="shared" si="72"/>
        <v>#DIV/0!</v>
      </c>
      <c r="AW234" t="e">
        <f t="shared" si="73"/>
        <v>#DIV/0!</v>
      </c>
      <c r="AX234" s="2">
        <v>0</v>
      </c>
      <c r="AY234" s="3" t="s">
        <v>78</v>
      </c>
    </row>
    <row r="235" spans="1:51" ht="14.25" customHeight="1" x14ac:dyDescent="0.2">
      <c r="A235" s="3" t="s">
        <v>6</v>
      </c>
      <c r="B235" s="4" t="s">
        <v>67</v>
      </c>
      <c r="C235" s="6">
        <v>2</v>
      </c>
      <c r="D235" s="5" t="s">
        <v>4</v>
      </c>
      <c r="E235" s="9">
        <v>44873</v>
      </c>
      <c r="F235">
        <v>60.366500000000002</v>
      </c>
      <c r="G235">
        <v>72.078499999999991</v>
      </c>
      <c r="H235">
        <v>63.372</v>
      </c>
      <c r="I235">
        <v>45.636499999999998</v>
      </c>
      <c r="J235">
        <v>139.12049999999999</v>
      </c>
      <c r="K235">
        <v>114.459</v>
      </c>
      <c r="L235">
        <v>135.69900000000001</v>
      </c>
      <c r="M235">
        <v>167.22300000000001</v>
      </c>
      <c r="N235" s="8">
        <f t="shared" si="39"/>
        <v>110.64837676690352</v>
      </c>
      <c r="O235" s="8">
        <f t="shared" si="40"/>
        <v>160.5816711660944</v>
      </c>
      <c r="P235" s="8">
        <f t="shared" si="41"/>
        <v>119.08606548316493</v>
      </c>
      <c r="Q235" s="8">
        <f t="shared" si="42"/>
        <v>69.591548411402727</v>
      </c>
      <c r="R235" s="2">
        <f>100</f>
        <v>100</v>
      </c>
      <c r="U235" s="9">
        <v>44908</v>
      </c>
      <c r="V235">
        <v>49.926000000000002</v>
      </c>
      <c r="W235">
        <v>62.081499999999998</v>
      </c>
      <c r="X235">
        <v>42.382999999999996</v>
      </c>
      <c r="Y235">
        <v>45.286500000000004</v>
      </c>
      <c r="Z235">
        <v>147.37549999999999</v>
      </c>
      <c r="AA235">
        <v>130.07600000000002</v>
      </c>
      <c r="AB235">
        <v>124.411</v>
      </c>
      <c r="AC235">
        <v>187.36799999999999</v>
      </c>
      <c r="AD235" s="8">
        <f t="shared" si="66"/>
        <v>86.385661117349912</v>
      </c>
      <c r="AE235" s="8">
        <f t="shared" si="67"/>
        <v>121.70409991082134</v>
      </c>
      <c r="AF235" s="8">
        <f t="shared" si="68"/>
        <v>86.870654524117626</v>
      </c>
      <c r="AG235" s="8">
        <f t="shared" si="69"/>
        <v>61.633029652875628</v>
      </c>
      <c r="AH235" s="2">
        <f>100</f>
        <v>100</v>
      </c>
      <c r="AK235" s="10">
        <v>44958</v>
      </c>
      <c r="AT235" t="e">
        <f t="shared" si="70"/>
        <v>#DIV/0!</v>
      </c>
      <c r="AU235" t="e">
        <f t="shared" si="71"/>
        <v>#DIV/0!</v>
      </c>
      <c r="AV235" t="e">
        <f t="shared" si="72"/>
        <v>#DIV/0!</v>
      </c>
      <c r="AW235" t="e">
        <f t="shared" si="73"/>
        <v>#DIV/0!</v>
      </c>
      <c r="AX235" s="2">
        <v>0</v>
      </c>
      <c r="AY235" s="3" t="s">
        <v>78</v>
      </c>
    </row>
    <row r="236" spans="1:51" ht="14.25" customHeight="1" x14ac:dyDescent="0.2">
      <c r="A236" s="3" t="s">
        <v>6</v>
      </c>
      <c r="B236" s="4" t="s">
        <v>67</v>
      </c>
      <c r="C236" s="6">
        <v>3</v>
      </c>
      <c r="D236" s="5" t="s">
        <v>4</v>
      </c>
      <c r="E236" s="9">
        <v>44873</v>
      </c>
      <c r="F236">
        <v>56.095500000000001</v>
      </c>
      <c r="G236">
        <v>70.159499999999994</v>
      </c>
      <c r="H236">
        <v>56.567999999999998</v>
      </c>
      <c r="I236">
        <v>41.547499999999999</v>
      </c>
      <c r="J236">
        <v>147.8365</v>
      </c>
      <c r="K236">
        <v>128.398</v>
      </c>
      <c r="L236">
        <v>144.285</v>
      </c>
      <c r="M236">
        <v>170.83449999999999</v>
      </c>
      <c r="N236" s="8">
        <f t="shared" si="39"/>
        <v>96.757921758158503</v>
      </c>
      <c r="O236" s="8">
        <f t="shared" si="40"/>
        <v>139.33762597548247</v>
      </c>
      <c r="P236" s="8">
        <f t="shared" si="41"/>
        <v>99.974633537789785</v>
      </c>
      <c r="Q236" s="8">
        <f t="shared" si="42"/>
        <v>62.016820372934042</v>
      </c>
      <c r="R236" s="2">
        <f>100</f>
        <v>100</v>
      </c>
      <c r="U236" s="9">
        <v>44908</v>
      </c>
      <c r="V236">
        <v>36.390999999999998</v>
      </c>
      <c r="W236">
        <v>47.104999999999997</v>
      </c>
      <c r="X236">
        <v>30.977499999999999</v>
      </c>
      <c r="Y236">
        <v>31.096499999999999</v>
      </c>
      <c r="Z236">
        <v>126.9455</v>
      </c>
      <c r="AA236">
        <v>111.9645</v>
      </c>
      <c r="AB236">
        <v>107.2385</v>
      </c>
      <c r="AC236">
        <v>161.81400000000002</v>
      </c>
      <c r="AD236" s="8">
        <f t="shared" si="66"/>
        <v>73.099912954771924</v>
      </c>
      <c r="AE236" s="8">
        <f t="shared" si="67"/>
        <v>107.28199563254422</v>
      </c>
      <c r="AF236" s="8">
        <f t="shared" si="68"/>
        <v>73.660695552436863</v>
      </c>
      <c r="AG236" s="8">
        <f t="shared" si="69"/>
        <v>49.004458823093174</v>
      </c>
      <c r="AH236" s="2">
        <f>(90+95)/2</f>
        <v>92.5</v>
      </c>
      <c r="AK236" s="10">
        <v>44958</v>
      </c>
      <c r="AT236" t="e">
        <f t="shared" si="70"/>
        <v>#DIV/0!</v>
      </c>
      <c r="AU236" t="e">
        <f t="shared" si="71"/>
        <v>#DIV/0!</v>
      </c>
      <c r="AV236" t="e">
        <f t="shared" si="72"/>
        <v>#DIV/0!</v>
      </c>
      <c r="AW236" t="e">
        <f t="shared" si="73"/>
        <v>#DIV/0!</v>
      </c>
      <c r="AX236" s="2">
        <v>0</v>
      </c>
      <c r="AY236" s="3" t="s">
        <v>78</v>
      </c>
    </row>
    <row r="237" spans="1:51" ht="14.25" customHeight="1" x14ac:dyDescent="0.2">
      <c r="A237" s="3" t="s">
        <v>6</v>
      </c>
      <c r="B237" s="4" t="s">
        <v>67</v>
      </c>
      <c r="C237" s="6">
        <v>4</v>
      </c>
      <c r="D237" s="5" t="s">
        <v>4</v>
      </c>
      <c r="E237" s="9">
        <v>44873</v>
      </c>
      <c r="F237">
        <v>70.472499999999997</v>
      </c>
      <c r="G237">
        <v>83.33</v>
      </c>
      <c r="H237">
        <v>71.367500000000007</v>
      </c>
      <c r="I237">
        <v>56.739499999999992</v>
      </c>
      <c r="J237">
        <v>158.35950000000003</v>
      </c>
      <c r="K237">
        <v>135.251</v>
      </c>
      <c r="L237">
        <v>155.131</v>
      </c>
      <c r="M237">
        <v>184.648</v>
      </c>
      <c r="N237" s="8">
        <f t="shared" si="39"/>
        <v>113.47906188135222</v>
      </c>
      <c r="O237" s="8">
        <f t="shared" si="40"/>
        <v>157.10900473933648</v>
      </c>
      <c r="P237" s="8">
        <f t="shared" si="41"/>
        <v>117.31190090955388</v>
      </c>
      <c r="Q237" s="8">
        <f t="shared" si="42"/>
        <v>78.357591200554566</v>
      </c>
      <c r="R237" s="2">
        <f>(95+100)/2</f>
        <v>97.5</v>
      </c>
      <c r="U237" s="9">
        <v>44908</v>
      </c>
      <c r="V237">
        <v>41.816500000000005</v>
      </c>
      <c r="W237">
        <v>54.865499999999997</v>
      </c>
      <c r="X237">
        <v>35.976500000000001</v>
      </c>
      <c r="Y237">
        <v>34.620999999999995</v>
      </c>
      <c r="Z237">
        <v>134.023</v>
      </c>
      <c r="AA237">
        <v>119.1245</v>
      </c>
      <c r="AB237">
        <v>114.148</v>
      </c>
      <c r="AC237">
        <v>168.98699999999999</v>
      </c>
      <c r="AD237" s="8">
        <f t="shared" si="66"/>
        <v>79.562519119852581</v>
      </c>
      <c r="AE237" s="8">
        <f t="shared" si="67"/>
        <v>117.44605433810844</v>
      </c>
      <c r="AF237" s="8">
        <f t="shared" si="68"/>
        <v>80.369410764971789</v>
      </c>
      <c r="AG237" s="8">
        <f t="shared" si="69"/>
        <v>52.242805659606944</v>
      </c>
      <c r="AH237" s="2">
        <f>100</f>
        <v>100</v>
      </c>
      <c r="AK237" s="10">
        <v>44958</v>
      </c>
      <c r="AT237" t="e">
        <f t="shared" si="70"/>
        <v>#DIV/0!</v>
      </c>
      <c r="AU237" t="e">
        <f t="shared" si="71"/>
        <v>#DIV/0!</v>
      </c>
      <c r="AV237" t="e">
        <f t="shared" si="72"/>
        <v>#DIV/0!</v>
      </c>
      <c r="AW237" t="e">
        <f t="shared" si="73"/>
        <v>#DIV/0!</v>
      </c>
      <c r="AX237" s="2">
        <v>0</v>
      </c>
      <c r="AY237" s="3" t="s">
        <v>78</v>
      </c>
    </row>
    <row r="238" spans="1:51" ht="14.25" customHeight="1" x14ac:dyDescent="0.2">
      <c r="A238" s="3" t="s">
        <v>6</v>
      </c>
      <c r="B238" s="4" t="s">
        <v>67</v>
      </c>
      <c r="C238" s="6">
        <v>5</v>
      </c>
      <c r="D238" s="5" t="s">
        <v>4</v>
      </c>
      <c r="E238" s="9">
        <v>44873</v>
      </c>
      <c r="F238">
        <v>40.655500000000004</v>
      </c>
      <c r="G238">
        <v>52.067</v>
      </c>
      <c r="H238">
        <v>41.954499999999996</v>
      </c>
      <c r="I238">
        <v>27.957000000000001</v>
      </c>
      <c r="J238">
        <v>124.1635</v>
      </c>
      <c r="K238">
        <v>102.021</v>
      </c>
      <c r="L238">
        <v>119.16650000000001</v>
      </c>
      <c r="M238">
        <v>151.2175</v>
      </c>
      <c r="N238" s="8">
        <f t="shared" ref="N238:Q241" si="74">(F238/J238)*255</f>
        <v>83.495975065135895</v>
      </c>
      <c r="O238" s="8">
        <f t="shared" si="74"/>
        <v>130.14070632516837</v>
      </c>
      <c r="P238" s="8">
        <f t="shared" si="74"/>
        <v>89.776887799843053</v>
      </c>
      <c r="Q238" s="8">
        <f t="shared" si="74"/>
        <v>47.144245871013609</v>
      </c>
      <c r="R238" s="2">
        <f>(100+95)/2</f>
        <v>97.5</v>
      </c>
      <c r="U238" s="9">
        <v>44908</v>
      </c>
      <c r="V238">
        <v>41.106999999999999</v>
      </c>
      <c r="W238">
        <v>54.368000000000002</v>
      </c>
      <c r="X238">
        <v>36.620999999999995</v>
      </c>
      <c r="Y238">
        <v>32.31</v>
      </c>
      <c r="Z238">
        <v>138.52800000000002</v>
      </c>
      <c r="AA238">
        <v>122.06299999999999</v>
      </c>
      <c r="AB238">
        <v>118.453</v>
      </c>
      <c r="AC238">
        <v>175.08100000000002</v>
      </c>
      <c r="AD238" s="8">
        <f t="shared" ref="AD238:AG241" si="75">(V238/Z238)*255</f>
        <v>75.669070512820497</v>
      </c>
      <c r="AE238" s="8">
        <f t="shared" si="75"/>
        <v>113.57938113924779</v>
      </c>
      <c r="AF238" s="8">
        <f t="shared" si="75"/>
        <v>78.835951812111119</v>
      </c>
      <c r="AG238" s="8">
        <f t="shared" si="75"/>
        <v>47.058504349415408</v>
      </c>
      <c r="AH238" s="2">
        <f>100</f>
        <v>100</v>
      </c>
      <c r="AK238" s="10">
        <v>44958</v>
      </c>
      <c r="AT238" t="e">
        <f t="shared" ref="AT238:AW241" si="76">(AL238/AP238)*255</f>
        <v>#DIV/0!</v>
      </c>
      <c r="AU238" t="e">
        <f t="shared" si="76"/>
        <v>#DIV/0!</v>
      </c>
      <c r="AV238" t="e">
        <f t="shared" si="76"/>
        <v>#DIV/0!</v>
      </c>
      <c r="AW238" t="e">
        <f t="shared" si="76"/>
        <v>#DIV/0!</v>
      </c>
      <c r="AX238" s="2">
        <v>0</v>
      </c>
      <c r="AY238" s="3" t="s">
        <v>78</v>
      </c>
    </row>
    <row r="239" spans="1:51" ht="14.25" customHeight="1" x14ac:dyDescent="0.2">
      <c r="A239" s="3" t="s">
        <v>6</v>
      </c>
      <c r="B239" s="4" t="s">
        <v>67</v>
      </c>
      <c r="C239" s="6">
        <v>6</v>
      </c>
      <c r="D239" s="5" t="s">
        <v>4</v>
      </c>
      <c r="E239" s="9">
        <v>44873</v>
      </c>
      <c r="F239">
        <v>47.652999999999999</v>
      </c>
      <c r="G239">
        <v>63.477000000000004</v>
      </c>
      <c r="H239">
        <v>47.8645</v>
      </c>
      <c r="I239">
        <v>31.630000000000003</v>
      </c>
      <c r="J239">
        <v>142.65950000000001</v>
      </c>
      <c r="K239">
        <v>121.589</v>
      </c>
      <c r="L239">
        <v>138.22149999999999</v>
      </c>
      <c r="M239">
        <v>168.1395</v>
      </c>
      <c r="N239" s="8">
        <f t="shared" si="74"/>
        <v>85.178449384723748</v>
      </c>
      <c r="O239" s="8">
        <f t="shared" si="74"/>
        <v>133.12581730255204</v>
      </c>
      <c r="P239" s="8">
        <f t="shared" si="74"/>
        <v>88.303538161574011</v>
      </c>
      <c r="Q239" s="8">
        <f t="shared" si="74"/>
        <v>47.969989205391954</v>
      </c>
      <c r="R239" s="2">
        <f>100</f>
        <v>100</v>
      </c>
      <c r="U239" s="9">
        <v>44908</v>
      </c>
      <c r="V239">
        <v>41.766999999999996</v>
      </c>
      <c r="W239">
        <v>57.714500000000001</v>
      </c>
      <c r="X239">
        <v>34.994</v>
      </c>
      <c r="Y239">
        <v>32.588999999999999</v>
      </c>
      <c r="Z239">
        <v>156.1045</v>
      </c>
      <c r="AA239">
        <v>140.928</v>
      </c>
      <c r="AB239">
        <v>135.8655</v>
      </c>
      <c r="AC239">
        <v>191.6575</v>
      </c>
      <c r="AD239" s="8">
        <f t="shared" si="75"/>
        <v>68.227277240566409</v>
      </c>
      <c r="AE239" s="8">
        <f t="shared" si="75"/>
        <v>104.4306135047684</v>
      </c>
      <c r="AF239" s="8">
        <f t="shared" si="75"/>
        <v>65.67870430683287</v>
      </c>
      <c r="AG239" s="8">
        <f t="shared" si="75"/>
        <v>43.359612851049398</v>
      </c>
      <c r="AH239" s="2">
        <f>100</f>
        <v>100</v>
      </c>
      <c r="AK239" s="10">
        <v>44958</v>
      </c>
      <c r="AL239">
        <v>84.959499999999991</v>
      </c>
      <c r="AM239">
        <v>81.569000000000003</v>
      </c>
      <c r="AN239">
        <v>107.004</v>
      </c>
      <c r="AO239">
        <v>66.3125</v>
      </c>
      <c r="AP239">
        <v>210.7595</v>
      </c>
      <c r="AQ239">
        <v>165.89600000000002</v>
      </c>
      <c r="AR239">
        <v>228.49900000000002</v>
      </c>
      <c r="AS239">
        <v>237.917</v>
      </c>
      <c r="AT239">
        <f t="shared" si="76"/>
        <v>102.79333790410395</v>
      </c>
      <c r="AU239">
        <f t="shared" si="76"/>
        <v>125.38032863962964</v>
      </c>
      <c r="AV239">
        <f t="shared" si="76"/>
        <v>119.41417686729481</v>
      </c>
      <c r="AW239">
        <f t="shared" si="76"/>
        <v>71.073893416611668</v>
      </c>
      <c r="AX239" s="2">
        <f>(95+95)/2</f>
        <v>95</v>
      </c>
    </row>
    <row r="240" spans="1:51" ht="14.25" customHeight="1" x14ac:dyDescent="0.2">
      <c r="A240" s="3" t="s">
        <v>6</v>
      </c>
      <c r="B240" s="4" t="s">
        <v>67</v>
      </c>
      <c r="C240" s="6">
        <v>7</v>
      </c>
      <c r="D240" s="5" t="s">
        <v>4</v>
      </c>
      <c r="E240" s="9">
        <v>44873</v>
      </c>
      <c r="F240">
        <v>57.011000000000003</v>
      </c>
      <c r="G240">
        <v>69.975999999999999</v>
      </c>
      <c r="H240">
        <v>58.070999999999998</v>
      </c>
      <c r="I240">
        <v>42.999499999999998</v>
      </c>
      <c r="J240">
        <v>144.64500000000001</v>
      </c>
      <c r="K240">
        <v>123.849</v>
      </c>
      <c r="L240">
        <v>141.80250000000001</v>
      </c>
      <c r="M240">
        <v>168.26150000000001</v>
      </c>
      <c r="N240" s="8">
        <f t="shared" si="74"/>
        <v>100.50679249196308</v>
      </c>
      <c r="O240" s="8">
        <f t="shared" si="74"/>
        <v>144.07770753094493</v>
      </c>
      <c r="P240" s="8">
        <f t="shared" si="74"/>
        <v>104.42767229068599</v>
      </c>
      <c r="Q240" s="8">
        <f t="shared" si="74"/>
        <v>65.165664753969267</v>
      </c>
      <c r="R240" s="2">
        <f>100</f>
        <v>100</v>
      </c>
      <c r="U240" s="9">
        <v>44908</v>
      </c>
      <c r="V240">
        <v>46.909500000000001</v>
      </c>
      <c r="W240">
        <v>57.825499999999998</v>
      </c>
      <c r="X240">
        <v>41.016500000000001</v>
      </c>
      <c r="Y240">
        <v>41.887</v>
      </c>
      <c r="Z240">
        <v>133.51949999999999</v>
      </c>
      <c r="AA240">
        <v>119.614</v>
      </c>
      <c r="AB240">
        <v>115.084</v>
      </c>
      <c r="AC240">
        <v>166.0215</v>
      </c>
      <c r="AD240" s="8">
        <f t="shared" si="75"/>
        <v>89.589329648478312</v>
      </c>
      <c r="AE240" s="8">
        <f t="shared" si="75"/>
        <v>123.27572441353018</v>
      </c>
      <c r="AF240" s="8">
        <f t="shared" si="75"/>
        <v>90.883246150637788</v>
      </c>
      <c r="AG240" s="8">
        <f t="shared" si="75"/>
        <v>64.336155256999845</v>
      </c>
      <c r="AH240" s="2">
        <f>100</f>
        <v>100</v>
      </c>
      <c r="AK240" s="10">
        <v>44958</v>
      </c>
      <c r="AT240" t="e">
        <f t="shared" si="76"/>
        <v>#DIV/0!</v>
      </c>
      <c r="AU240" t="e">
        <f t="shared" si="76"/>
        <v>#DIV/0!</v>
      </c>
      <c r="AV240" t="e">
        <f t="shared" si="76"/>
        <v>#DIV/0!</v>
      </c>
      <c r="AW240" t="e">
        <f t="shared" si="76"/>
        <v>#DIV/0!</v>
      </c>
      <c r="AX240" s="2">
        <v>0</v>
      </c>
      <c r="AY240" s="3" t="s">
        <v>78</v>
      </c>
    </row>
    <row r="241" spans="1:52" ht="14.25" customHeight="1" x14ac:dyDescent="0.2">
      <c r="A241" s="3" t="s">
        <v>6</v>
      </c>
      <c r="B241" s="4" t="s">
        <v>67</v>
      </c>
      <c r="C241" s="6">
        <v>8</v>
      </c>
      <c r="D241" s="5" t="s">
        <v>4</v>
      </c>
      <c r="E241" s="9">
        <v>44873</v>
      </c>
      <c r="F241">
        <v>68.498500000000007</v>
      </c>
      <c r="G241">
        <v>80.372</v>
      </c>
      <c r="H241">
        <v>70.753</v>
      </c>
      <c r="I241">
        <v>54.372999999999998</v>
      </c>
      <c r="J241">
        <v>124.634</v>
      </c>
      <c r="K241">
        <v>99.72999999999999</v>
      </c>
      <c r="L241">
        <v>119.53999999999999</v>
      </c>
      <c r="M241">
        <v>154.4425</v>
      </c>
      <c r="N241" s="8">
        <f t="shared" si="74"/>
        <v>140.14729126883518</v>
      </c>
      <c r="O241" s="8">
        <f t="shared" si="74"/>
        <v>205.50345934021863</v>
      </c>
      <c r="P241" s="8">
        <f t="shared" si="74"/>
        <v>150.92868495900956</v>
      </c>
      <c r="Q241" s="8">
        <f t="shared" si="74"/>
        <v>89.77525616329703</v>
      </c>
      <c r="R241" s="2">
        <f>100</f>
        <v>100</v>
      </c>
      <c r="U241" s="9">
        <v>44908</v>
      </c>
      <c r="V241">
        <v>53.698</v>
      </c>
      <c r="W241">
        <v>70.119</v>
      </c>
      <c r="X241">
        <v>48.686</v>
      </c>
      <c r="Y241">
        <v>42.308999999999997</v>
      </c>
      <c r="Z241">
        <v>148.13</v>
      </c>
      <c r="AA241">
        <v>134.35599999999999</v>
      </c>
      <c r="AB241">
        <v>129.09049999999999</v>
      </c>
      <c r="AC241">
        <v>181.08550000000002</v>
      </c>
      <c r="AD241" s="8">
        <f t="shared" si="75"/>
        <v>92.43900627826909</v>
      </c>
      <c r="AE241" s="8">
        <f t="shared" si="75"/>
        <v>133.08184971270356</v>
      </c>
      <c r="AF241" s="8">
        <f t="shared" si="75"/>
        <v>96.172297729112529</v>
      </c>
      <c r="AG241" s="8">
        <f t="shared" si="75"/>
        <v>59.57845879432643</v>
      </c>
      <c r="AH241" s="2">
        <f>100</f>
        <v>100</v>
      </c>
      <c r="AK241" s="10">
        <v>44958</v>
      </c>
      <c r="AL241">
        <v>59.388999999999996</v>
      </c>
      <c r="AM241">
        <v>50.278500000000001</v>
      </c>
      <c r="AN241">
        <v>78.632499999999993</v>
      </c>
      <c r="AO241">
        <v>49.293999999999997</v>
      </c>
      <c r="AP241">
        <v>185.18299999999999</v>
      </c>
      <c r="AQ241">
        <v>133.91399999999999</v>
      </c>
      <c r="AR241">
        <v>204.44200000000001</v>
      </c>
      <c r="AS241">
        <v>217.18700000000001</v>
      </c>
      <c r="AT241">
        <f t="shared" si="76"/>
        <v>81.779617999492388</v>
      </c>
      <c r="AU241">
        <f t="shared" si="76"/>
        <v>95.740680586047773</v>
      </c>
      <c r="AV241">
        <f t="shared" si="76"/>
        <v>98.078122401463489</v>
      </c>
      <c r="AW241">
        <f t="shared" si="76"/>
        <v>57.876254103606563</v>
      </c>
      <c r="AX241" s="2">
        <f>100</f>
        <v>100</v>
      </c>
    </row>
    <row r="242" spans="1:52" ht="14.25" customHeight="1" x14ac:dyDescent="0.2">
      <c r="A242" s="3" t="s">
        <v>6</v>
      </c>
      <c r="B242" s="3" t="s">
        <v>68</v>
      </c>
      <c r="C242" s="6">
        <v>1</v>
      </c>
      <c r="D242" s="5" t="s">
        <v>4</v>
      </c>
      <c r="E242" s="9">
        <v>44868</v>
      </c>
      <c r="F242">
        <v>63.11</v>
      </c>
      <c r="G242">
        <v>58.730000000000004</v>
      </c>
      <c r="H242">
        <v>65.0595</v>
      </c>
      <c r="I242">
        <v>65.495499999999993</v>
      </c>
      <c r="J242">
        <v>132.47800000000001</v>
      </c>
      <c r="K242">
        <v>105.7585</v>
      </c>
      <c r="L242">
        <v>130.792</v>
      </c>
      <c r="M242">
        <v>160.92000000000002</v>
      </c>
      <c r="N242" s="8">
        <f t="shared" si="39"/>
        <v>121.47715092317215</v>
      </c>
      <c r="O242" s="8">
        <f t="shared" si="40"/>
        <v>141.60705758875173</v>
      </c>
      <c r="P242" s="8">
        <f t="shared" si="41"/>
        <v>126.84393923175729</v>
      </c>
      <c r="Q242" s="8">
        <f t="shared" si="42"/>
        <v>103.78667971662937</v>
      </c>
      <c r="R242" s="2">
        <f>100</f>
        <v>100</v>
      </c>
      <c r="U242" s="9">
        <v>44908</v>
      </c>
      <c r="V242">
        <v>47.5685</v>
      </c>
      <c r="W242">
        <v>54.381499999999996</v>
      </c>
      <c r="X242">
        <v>46.450999999999993</v>
      </c>
      <c r="Y242">
        <v>41.877499999999998</v>
      </c>
      <c r="Z242">
        <v>116.93899999999999</v>
      </c>
      <c r="AA242">
        <v>94.862499999999997</v>
      </c>
      <c r="AB242">
        <v>105.36250000000001</v>
      </c>
      <c r="AC242">
        <v>150.53649999999999</v>
      </c>
      <c r="AD242" s="8">
        <f t="shared" ref="AD242:AD305" si="77">(V242/Z242)*255</f>
        <v>103.72901683783854</v>
      </c>
      <c r="AE242" s="8">
        <f t="shared" ref="AE242:AE305" si="78">(W242/AA242)*255</f>
        <v>146.18297535907234</v>
      </c>
      <c r="AF242" s="8">
        <f t="shared" ref="AF242:AF305" si="79">(X242/AB242)*255</f>
        <v>112.421449756792</v>
      </c>
      <c r="AG242" s="8">
        <f t="shared" ref="AG242:AG305" si="80">(Y242/AC242)*255</f>
        <v>70.938028318713407</v>
      </c>
      <c r="AH242" s="2">
        <f>100</f>
        <v>100</v>
      </c>
      <c r="AK242" s="10">
        <v>44959</v>
      </c>
      <c r="AL242" s="3">
        <v>78.146500000000003</v>
      </c>
      <c r="AM242">
        <v>94.521000000000001</v>
      </c>
      <c r="AN242">
        <v>76.16</v>
      </c>
      <c r="AO242">
        <v>63.756999999999998</v>
      </c>
      <c r="AP242">
        <v>206.10399999999998</v>
      </c>
      <c r="AQ242">
        <v>185.30549999999999</v>
      </c>
      <c r="AR242">
        <v>201.99599999999998</v>
      </c>
      <c r="AS242">
        <v>230.9915</v>
      </c>
      <c r="AT242">
        <f t="shared" ref="AT242:AT305" si="81">(AL242/AP242)*255</f>
        <v>96.685932830027568</v>
      </c>
      <c r="AU242">
        <f t="shared" ref="AU242:AU305" si="82">(AM242/AQ242)*255</f>
        <v>130.07090992981861</v>
      </c>
      <c r="AV242">
        <f t="shared" ref="AV242:AV305" si="83">(AN242/AR242)*255</f>
        <v>96.144478108477401</v>
      </c>
      <c r="AW242">
        <f t="shared" ref="AW242:AW305" si="84">(AO242/AS242)*255</f>
        <v>70.38369377228166</v>
      </c>
      <c r="AX242" s="2">
        <f>(85+95)/2</f>
        <v>90</v>
      </c>
    </row>
    <row r="243" spans="1:52" ht="14.25" customHeight="1" x14ac:dyDescent="0.2">
      <c r="A243" s="3" t="s">
        <v>6</v>
      </c>
      <c r="B243" s="3" t="s">
        <v>68</v>
      </c>
      <c r="C243" s="6">
        <v>2</v>
      </c>
      <c r="D243" s="5" t="s">
        <v>4</v>
      </c>
      <c r="E243" s="9">
        <v>44868</v>
      </c>
      <c r="F243">
        <v>76.103000000000009</v>
      </c>
      <c r="G243">
        <v>73.195999999999998</v>
      </c>
      <c r="H243">
        <v>76.283999999999992</v>
      </c>
      <c r="I243">
        <v>78.379500000000007</v>
      </c>
      <c r="J243">
        <v>144.5455</v>
      </c>
      <c r="K243">
        <v>118.00800000000001</v>
      </c>
      <c r="L243">
        <v>142.41800000000001</v>
      </c>
      <c r="M243">
        <v>173.25299999999999</v>
      </c>
      <c r="N243" s="8">
        <f t="shared" si="39"/>
        <v>134.25713702605753</v>
      </c>
      <c r="O243" s="8">
        <f t="shared" si="40"/>
        <v>158.16707341875124</v>
      </c>
      <c r="P243" s="8">
        <f t="shared" si="41"/>
        <v>136.58680784732263</v>
      </c>
      <c r="Q243" s="8">
        <f t="shared" si="42"/>
        <v>115.3617686273831</v>
      </c>
      <c r="R243" s="2">
        <f>100</f>
        <v>100</v>
      </c>
      <c r="U243" s="9">
        <v>44908</v>
      </c>
      <c r="V243">
        <v>41.025999999999996</v>
      </c>
      <c r="W243">
        <v>48.877000000000002</v>
      </c>
      <c r="X243">
        <v>46.802499999999995</v>
      </c>
      <c r="Y243">
        <v>33.704000000000001</v>
      </c>
      <c r="Z243">
        <v>162.21300000000002</v>
      </c>
      <c r="AA243">
        <v>146.55100000000002</v>
      </c>
      <c r="AB243">
        <v>150.30699999999999</v>
      </c>
      <c r="AC243">
        <v>189.7405</v>
      </c>
      <c r="AD243" s="8">
        <f t="shared" si="77"/>
        <v>64.493166392335979</v>
      </c>
      <c r="AE243" s="8">
        <f t="shared" si="78"/>
        <v>85.046400229271711</v>
      </c>
      <c r="AF243" s="8">
        <f t="shared" si="79"/>
        <v>79.401741103208764</v>
      </c>
      <c r="AG243" s="8">
        <f t="shared" si="80"/>
        <v>45.29618083645822</v>
      </c>
      <c r="AH243" s="2">
        <f>100</f>
        <v>100</v>
      </c>
      <c r="AK243" s="10">
        <v>44959</v>
      </c>
      <c r="AL243">
        <v>26.884</v>
      </c>
      <c r="AM243">
        <v>30.7515</v>
      </c>
      <c r="AN243">
        <v>26.743000000000002</v>
      </c>
      <c r="AO243">
        <v>23.136500000000002</v>
      </c>
      <c r="AP243">
        <v>99.468000000000004</v>
      </c>
      <c r="AQ243">
        <v>71.802999999999997</v>
      </c>
      <c r="AR243">
        <v>92.965000000000003</v>
      </c>
      <c r="AS243">
        <v>133.66899999999998</v>
      </c>
      <c r="AT243">
        <f t="shared" si="81"/>
        <v>68.920858969718907</v>
      </c>
      <c r="AU243">
        <f t="shared" si="82"/>
        <v>109.21037421834743</v>
      </c>
      <c r="AV243">
        <f t="shared" si="83"/>
        <v>73.355187436131885</v>
      </c>
      <c r="AW243">
        <f t="shared" si="84"/>
        <v>44.137440244185271</v>
      </c>
      <c r="AX243" s="2">
        <f>(90+95)/2</f>
        <v>92.5</v>
      </c>
    </row>
    <row r="244" spans="1:52" ht="14.25" customHeight="1" x14ac:dyDescent="0.2">
      <c r="A244" s="3" t="s">
        <v>6</v>
      </c>
      <c r="B244" s="3" t="s">
        <v>68</v>
      </c>
      <c r="C244" s="6">
        <v>3</v>
      </c>
      <c r="D244" s="5" t="s">
        <v>4</v>
      </c>
      <c r="E244" s="9">
        <v>44868</v>
      </c>
      <c r="F244">
        <v>69.876999999999995</v>
      </c>
      <c r="G244">
        <v>66.347999999999999</v>
      </c>
      <c r="H244">
        <v>68.960499999999996</v>
      </c>
      <c r="I244">
        <v>74.239999999999995</v>
      </c>
      <c r="J244">
        <v>154.596</v>
      </c>
      <c r="K244">
        <v>130.18100000000001</v>
      </c>
      <c r="L244">
        <v>152.54849999999999</v>
      </c>
      <c r="M244">
        <v>181.01499999999999</v>
      </c>
      <c r="N244" s="8">
        <f t="shared" si="39"/>
        <v>115.25935341147247</v>
      </c>
      <c r="O244" s="8">
        <f t="shared" si="40"/>
        <v>129.96320507600956</v>
      </c>
      <c r="P244" s="8">
        <f t="shared" si="41"/>
        <v>115.2743389807176</v>
      </c>
      <c r="Q244" s="8">
        <f t="shared" si="42"/>
        <v>104.58359804436097</v>
      </c>
      <c r="R244" s="2">
        <f>100</f>
        <v>100</v>
      </c>
      <c r="U244" s="9">
        <v>44908</v>
      </c>
      <c r="V244">
        <v>49.862000000000002</v>
      </c>
      <c r="W244">
        <v>60.265500000000003</v>
      </c>
      <c r="X244">
        <v>49.116</v>
      </c>
      <c r="Y244">
        <v>40.210499999999996</v>
      </c>
      <c r="Z244">
        <v>138.69400000000002</v>
      </c>
      <c r="AA244">
        <v>115.486</v>
      </c>
      <c r="AB244">
        <v>126.542</v>
      </c>
      <c r="AC244">
        <v>173.82850000000002</v>
      </c>
      <c r="AD244" s="8">
        <f t="shared" si="77"/>
        <v>91.675270739902231</v>
      </c>
      <c r="AE244" s="8">
        <f t="shared" si="78"/>
        <v>133.06983097518312</v>
      </c>
      <c r="AF244" s="8">
        <f t="shared" si="79"/>
        <v>98.975676060122325</v>
      </c>
      <c r="AG244" s="8">
        <f t="shared" si="80"/>
        <v>58.987320836341553</v>
      </c>
      <c r="AH244" s="2">
        <f>(95+95)/2</f>
        <v>95</v>
      </c>
      <c r="AK244" s="10">
        <v>44959</v>
      </c>
      <c r="AL244">
        <v>58.567500000000003</v>
      </c>
      <c r="AM244">
        <v>69.889499999999998</v>
      </c>
      <c r="AN244">
        <v>59.530999999999992</v>
      </c>
      <c r="AO244">
        <v>46.293500000000002</v>
      </c>
      <c r="AP244">
        <v>172.9545</v>
      </c>
      <c r="AQ244">
        <v>148.70699999999999</v>
      </c>
      <c r="AR244">
        <v>168.69450000000001</v>
      </c>
      <c r="AS244">
        <v>201.517</v>
      </c>
      <c r="AT244">
        <f t="shared" si="81"/>
        <v>86.35052860723485</v>
      </c>
      <c r="AU244">
        <f t="shared" si="82"/>
        <v>119.84521575984991</v>
      </c>
      <c r="AV244">
        <f t="shared" si="83"/>
        <v>89.987551461369506</v>
      </c>
      <c r="AW244">
        <f t="shared" si="84"/>
        <v>58.579884079258825</v>
      </c>
      <c r="AX244" s="2">
        <f>(90+95)/2</f>
        <v>92.5</v>
      </c>
    </row>
    <row r="245" spans="1:52" ht="14.25" customHeight="1" x14ac:dyDescent="0.2">
      <c r="A245" s="3" t="s">
        <v>6</v>
      </c>
      <c r="B245" s="3" t="s">
        <v>68</v>
      </c>
      <c r="C245" s="6">
        <v>4</v>
      </c>
      <c r="D245" s="5" t="s">
        <v>4</v>
      </c>
      <c r="E245" s="9">
        <v>44868</v>
      </c>
      <c r="F245">
        <v>51.130499999999998</v>
      </c>
      <c r="G245">
        <v>51.109500000000004</v>
      </c>
      <c r="H245">
        <v>52.321999999999996</v>
      </c>
      <c r="I245">
        <v>49.967500000000001</v>
      </c>
      <c r="J245">
        <v>122.9115</v>
      </c>
      <c r="K245">
        <v>96.895499999999998</v>
      </c>
      <c r="L245">
        <v>119.998</v>
      </c>
      <c r="M245">
        <v>151.86950000000002</v>
      </c>
      <c r="N245" s="8">
        <f t="shared" si="39"/>
        <v>106.07858093018146</v>
      </c>
      <c r="O245" s="8">
        <f t="shared" si="40"/>
        <v>134.50493056953113</v>
      </c>
      <c r="P245" s="8">
        <f t="shared" si="41"/>
        <v>111.18610310171834</v>
      </c>
      <c r="Q245" s="8">
        <f t="shared" si="42"/>
        <v>83.899087703587625</v>
      </c>
      <c r="R245" s="2">
        <f>100</f>
        <v>100</v>
      </c>
      <c r="U245" s="9">
        <v>44908</v>
      </c>
      <c r="V245">
        <v>53.923500000000004</v>
      </c>
      <c r="W245">
        <v>60.150499999999994</v>
      </c>
      <c r="X245">
        <v>50.260000000000005</v>
      </c>
      <c r="Y245">
        <v>51.326499999999996</v>
      </c>
      <c r="Z245">
        <v>163.452</v>
      </c>
      <c r="AA245">
        <v>141.82900000000001</v>
      </c>
      <c r="AB245">
        <v>150.63799999999998</v>
      </c>
      <c r="AC245">
        <v>197.86799999999999</v>
      </c>
      <c r="AD245" s="8">
        <f t="shared" si="77"/>
        <v>84.125568974377799</v>
      </c>
      <c r="AE245" s="8">
        <f t="shared" si="78"/>
        <v>108.14697628834722</v>
      </c>
      <c r="AF245" s="8">
        <f t="shared" si="79"/>
        <v>85.080125864655685</v>
      </c>
      <c r="AG245" s="8">
        <f t="shared" si="80"/>
        <v>66.146408211534947</v>
      </c>
      <c r="AH245" s="2">
        <f>100</f>
        <v>100</v>
      </c>
      <c r="AK245" s="10">
        <v>44959</v>
      </c>
      <c r="AL245">
        <v>47.917000000000002</v>
      </c>
      <c r="AM245">
        <v>60.826499999999996</v>
      </c>
      <c r="AN245">
        <v>46.351500000000001</v>
      </c>
      <c r="AO245">
        <v>36.500999999999998</v>
      </c>
      <c r="AP245">
        <v>166.71950000000001</v>
      </c>
      <c r="AQ245">
        <v>141.54949999999999</v>
      </c>
      <c r="AR245">
        <v>161.3785</v>
      </c>
      <c r="AS245">
        <v>197.19900000000001</v>
      </c>
      <c r="AT245">
        <f t="shared" si="81"/>
        <v>73.289777140646407</v>
      </c>
      <c r="AU245">
        <f t="shared" si="82"/>
        <v>109.57832772281074</v>
      </c>
      <c r="AV245">
        <f t="shared" si="83"/>
        <v>73.241680273394536</v>
      </c>
      <c r="AW245">
        <f t="shared" si="84"/>
        <v>47.199808315457979</v>
      </c>
      <c r="AX245" s="2">
        <f>(100+95)/2</f>
        <v>97.5</v>
      </c>
    </row>
    <row r="246" spans="1:52" ht="14.25" customHeight="1" x14ac:dyDescent="0.2">
      <c r="A246" s="3" t="s">
        <v>6</v>
      </c>
      <c r="B246" s="3" t="s">
        <v>68</v>
      </c>
      <c r="C246" s="6">
        <v>5</v>
      </c>
      <c r="D246" s="5" t="s">
        <v>4</v>
      </c>
      <c r="E246" s="9">
        <v>44868</v>
      </c>
      <c r="F246">
        <v>55.957000000000001</v>
      </c>
      <c r="G246">
        <v>52.323</v>
      </c>
      <c r="H246">
        <v>56.444000000000003</v>
      </c>
      <c r="I246">
        <v>59.158500000000004</v>
      </c>
      <c r="J246">
        <v>167.09300000000002</v>
      </c>
      <c r="K246">
        <v>141.83799999999999</v>
      </c>
      <c r="L246">
        <v>164.999</v>
      </c>
      <c r="M246">
        <v>194.40550000000002</v>
      </c>
      <c r="N246" s="8">
        <f t="shared" si="39"/>
        <v>85.395767626411626</v>
      </c>
      <c r="O246" s="8">
        <f t="shared" si="40"/>
        <v>94.067633497370238</v>
      </c>
      <c r="P246" s="8">
        <f t="shared" si="41"/>
        <v>87.232165043424502</v>
      </c>
      <c r="Q246" s="8">
        <f t="shared" si="42"/>
        <v>77.59768885139566</v>
      </c>
      <c r="R246" s="2">
        <f>100</f>
        <v>100</v>
      </c>
      <c r="U246" s="9">
        <v>44908</v>
      </c>
      <c r="V246" s="3">
        <v>65.978499999999997</v>
      </c>
      <c r="W246">
        <v>74.438999999999993</v>
      </c>
      <c r="X246">
        <v>63.826999999999998</v>
      </c>
      <c r="Y246">
        <v>60.366500000000002</v>
      </c>
      <c r="Z246">
        <v>174.31549999999999</v>
      </c>
      <c r="AA246">
        <v>161.15699999999998</v>
      </c>
      <c r="AB246">
        <v>161.17000000000002</v>
      </c>
      <c r="AC246">
        <v>200.70650000000001</v>
      </c>
      <c r="AD246" s="8">
        <f t="shared" si="77"/>
        <v>96.517621783490284</v>
      </c>
      <c r="AE246" s="8">
        <f t="shared" si="78"/>
        <v>117.78542042852622</v>
      </c>
      <c r="AF246" s="8">
        <f t="shared" si="79"/>
        <v>100.98582242352794</v>
      </c>
      <c r="AG246" s="8">
        <f t="shared" si="80"/>
        <v>76.696357616718942</v>
      </c>
      <c r="AH246" s="2">
        <f>100</f>
        <v>100</v>
      </c>
      <c r="AK246" s="10">
        <v>44959</v>
      </c>
      <c r="AL246">
        <v>62.272500000000008</v>
      </c>
      <c r="AM246">
        <v>73.882999999999996</v>
      </c>
      <c r="AN246">
        <v>59.954499999999996</v>
      </c>
      <c r="AO246">
        <v>52.929499999999997</v>
      </c>
      <c r="AP246">
        <v>186.57249999999999</v>
      </c>
      <c r="AQ246">
        <v>164.06549999999999</v>
      </c>
      <c r="AR246">
        <v>182.101</v>
      </c>
      <c r="AS246">
        <v>213.48649999999998</v>
      </c>
      <c r="AT246">
        <f t="shared" si="81"/>
        <v>85.111618807702115</v>
      </c>
      <c r="AU246">
        <f t="shared" si="82"/>
        <v>114.83319162163892</v>
      </c>
      <c r="AV246">
        <f t="shared" si="83"/>
        <v>83.955593324583603</v>
      </c>
      <c r="AW246">
        <f t="shared" si="84"/>
        <v>63.221901619071936</v>
      </c>
      <c r="AX246" s="2">
        <f>(95+100)/2</f>
        <v>97.5</v>
      </c>
    </row>
    <row r="247" spans="1:52" ht="14.25" customHeight="1" x14ac:dyDescent="0.2">
      <c r="A247" s="3" t="s">
        <v>6</v>
      </c>
      <c r="B247" s="3" t="s">
        <v>68</v>
      </c>
      <c r="C247" s="6">
        <v>6</v>
      </c>
      <c r="D247" s="5" t="s">
        <v>4</v>
      </c>
      <c r="E247" s="9">
        <v>44868</v>
      </c>
      <c r="F247">
        <v>81.866</v>
      </c>
      <c r="G247">
        <v>82.413499999999999</v>
      </c>
      <c r="H247">
        <v>78.908000000000001</v>
      </c>
      <c r="I247">
        <v>81.481999999999999</v>
      </c>
      <c r="J247">
        <v>162.27600000000001</v>
      </c>
      <c r="K247">
        <v>138.81049999999999</v>
      </c>
      <c r="L247">
        <v>160.6705</v>
      </c>
      <c r="M247">
        <v>187.34399999999999</v>
      </c>
      <c r="N247" s="8">
        <f t="shared" si="39"/>
        <v>128.64397692819639</v>
      </c>
      <c r="O247" s="8">
        <f t="shared" si="40"/>
        <v>151.39663426037654</v>
      </c>
      <c r="P247" s="8">
        <f t="shared" si="41"/>
        <v>125.23481286234872</v>
      </c>
      <c r="Q247" s="8">
        <f t="shared" si="42"/>
        <v>110.90779528567769</v>
      </c>
      <c r="R247" s="2">
        <f>100</f>
        <v>100</v>
      </c>
      <c r="U247" s="9">
        <v>44908</v>
      </c>
      <c r="V247">
        <v>54.256500000000003</v>
      </c>
      <c r="W247">
        <v>65.908500000000004</v>
      </c>
      <c r="X247">
        <v>48.3215</v>
      </c>
      <c r="Y247">
        <v>48.531499999999994</v>
      </c>
      <c r="Z247">
        <v>149.29500000000002</v>
      </c>
      <c r="AA247">
        <v>136.13650000000001</v>
      </c>
      <c r="AB247">
        <v>135.25450000000001</v>
      </c>
      <c r="AC247">
        <v>176.61950000000002</v>
      </c>
      <c r="AD247" s="8">
        <f t="shared" si="77"/>
        <v>92.671606550788709</v>
      </c>
      <c r="AE247" s="8">
        <f t="shared" si="78"/>
        <v>123.45452909396083</v>
      </c>
      <c r="AF247" s="8">
        <f t="shared" si="79"/>
        <v>91.102199926804644</v>
      </c>
      <c r="AG247" s="8">
        <f t="shared" si="80"/>
        <v>70.068891034115694</v>
      </c>
      <c r="AH247" s="2">
        <f>100</f>
        <v>100</v>
      </c>
      <c r="AK247" s="10">
        <v>44959</v>
      </c>
      <c r="AL247">
        <v>44.679499999999997</v>
      </c>
      <c r="AM247">
        <v>50.615499999999997</v>
      </c>
      <c r="AN247">
        <v>44.077500000000001</v>
      </c>
      <c r="AO247">
        <v>39.320999999999998</v>
      </c>
      <c r="AP247">
        <v>156.59199999999998</v>
      </c>
      <c r="AQ247">
        <v>130.22899999999998</v>
      </c>
      <c r="AR247">
        <v>152.1275</v>
      </c>
      <c r="AS247">
        <v>187.33350000000002</v>
      </c>
      <c r="AT247">
        <f t="shared" si="81"/>
        <v>72.757691963829572</v>
      </c>
      <c r="AU247">
        <f t="shared" si="82"/>
        <v>99.109664514048333</v>
      </c>
      <c r="AV247">
        <f t="shared" si="83"/>
        <v>73.883830997025527</v>
      </c>
      <c r="AW247">
        <f t="shared" si="84"/>
        <v>53.524089391379533</v>
      </c>
      <c r="AX247" s="2">
        <f>(95+100)/2</f>
        <v>97.5</v>
      </c>
    </row>
    <row r="248" spans="1:52" ht="14.25" customHeight="1" x14ac:dyDescent="0.2">
      <c r="A248" s="3" t="s">
        <v>6</v>
      </c>
      <c r="B248" s="3" t="s">
        <v>68</v>
      </c>
      <c r="C248" s="6">
        <v>7</v>
      </c>
      <c r="D248" s="5" t="s">
        <v>4</v>
      </c>
      <c r="E248" s="9">
        <v>44868</v>
      </c>
      <c r="F248">
        <v>70.523499999999999</v>
      </c>
      <c r="G248">
        <v>65.399000000000001</v>
      </c>
      <c r="H248">
        <v>71.974999999999994</v>
      </c>
      <c r="I248">
        <v>74.198000000000008</v>
      </c>
      <c r="J248">
        <v>133.54900000000001</v>
      </c>
      <c r="K248">
        <v>107.297</v>
      </c>
      <c r="L248">
        <v>131.27250000000001</v>
      </c>
      <c r="M248">
        <v>162.07400000000001</v>
      </c>
      <c r="N248" s="8">
        <f t="shared" si="39"/>
        <v>134.65838381418055</v>
      </c>
      <c r="O248" s="8">
        <f t="shared" si="40"/>
        <v>155.42601377484928</v>
      </c>
      <c r="P248" s="8">
        <f t="shared" si="41"/>
        <v>139.81317488430551</v>
      </c>
      <c r="Q248" s="8">
        <f t="shared" si="42"/>
        <v>116.73982255019313</v>
      </c>
      <c r="R248" s="2">
        <f>100</f>
        <v>100</v>
      </c>
      <c r="U248" s="9">
        <v>44908</v>
      </c>
      <c r="V248">
        <v>55.244500000000002</v>
      </c>
      <c r="W248">
        <v>62.491</v>
      </c>
      <c r="X248">
        <v>52.981999999999999</v>
      </c>
      <c r="Y248">
        <v>50.248999999999995</v>
      </c>
      <c r="Z248">
        <v>155.197</v>
      </c>
      <c r="AA248">
        <v>132.05099999999999</v>
      </c>
      <c r="AB248">
        <v>141.96100000000001</v>
      </c>
      <c r="AC248">
        <v>191.5335</v>
      </c>
      <c r="AD248" s="8">
        <f t="shared" si="77"/>
        <v>90.770746212877839</v>
      </c>
      <c r="AE248" s="8">
        <f t="shared" si="78"/>
        <v>120.6746257127928</v>
      </c>
      <c r="AF248" s="8">
        <f t="shared" si="79"/>
        <v>95.169870598262889</v>
      </c>
      <c r="AG248" s="8">
        <f t="shared" si="80"/>
        <v>66.899497999044542</v>
      </c>
      <c r="AH248" s="2">
        <f>100</f>
        <v>100</v>
      </c>
      <c r="AK248" s="10">
        <v>44959</v>
      </c>
      <c r="AL248">
        <v>31.021000000000001</v>
      </c>
      <c r="AM248">
        <v>36.838499999999996</v>
      </c>
      <c r="AN248">
        <v>30.127000000000002</v>
      </c>
      <c r="AO248">
        <v>26.049500000000002</v>
      </c>
      <c r="AP248">
        <v>115.63499999999999</v>
      </c>
      <c r="AQ248">
        <v>87.3</v>
      </c>
      <c r="AR248">
        <v>109.38800000000001</v>
      </c>
      <c r="AS248">
        <v>150.279</v>
      </c>
      <c r="AT248">
        <f t="shared" si="81"/>
        <v>68.407964716565061</v>
      </c>
      <c r="AU248">
        <f t="shared" si="82"/>
        <v>107.60386597938144</v>
      </c>
      <c r="AV248">
        <f t="shared" si="83"/>
        <v>70.23060116283321</v>
      </c>
      <c r="AW248">
        <f t="shared" si="84"/>
        <v>44.201934402012263</v>
      </c>
      <c r="AX248" s="2">
        <f>100</f>
        <v>100</v>
      </c>
    </row>
    <row r="249" spans="1:52" ht="14.25" customHeight="1" x14ac:dyDescent="0.2">
      <c r="A249" s="3" t="s">
        <v>6</v>
      </c>
      <c r="B249" s="3" t="s">
        <v>68</v>
      </c>
      <c r="C249" s="6">
        <v>8</v>
      </c>
      <c r="D249" s="5" t="s">
        <v>4</v>
      </c>
      <c r="E249" s="9">
        <v>44868</v>
      </c>
      <c r="F249">
        <v>57.789499999999997</v>
      </c>
      <c r="G249">
        <v>54.204000000000001</v>
      </c>
      <c r="H249">
        <v>57.393999999999998</v>
      </c>
      <c r="I249">
        <v>61.734499999999997</v>
      </c>
      <c r="J249">
        <v>129.84700000000001</v>
      </c>
      <c r="K249">
        <v>103.244</v>
      </c>
      <c r="L249">
        <v>127.379</v>
      </c>
      <c r="M249">
        <v>158.90550000000002</v>
      </c>
      <c r="N249" s="8">
        <f t="shared" si="39"/>
        <v>113.48989580044204</v>
      </c>
      <c r="O249" s="8">
        <f t="shared" si="40"/>
        <v>133.87722288946574</v>
      </c>
      <c r="P249" s="8">
        <f t="shared" si="41"/>
        <v>114.89703954340982</v>
      </c>
      <c r="Q249" s="8">
        <f t="shared" si="42"/>
        <v>99.067039844435826</v>
      </c>
      <c r="R249" s="2">
        <f>100</f>
        <v>100</v>
      </c>
      <c r="U249" s="9">
        <v>44908</v>
      </c>
      <c r="V249">
        <v>68.664999999999992</v>
      </c>
      <c r="W249">
        <v>84.545500000000004</v>
      </c>
      <c r="X249">
        <v>63.478499999999997</v>
      </c>
      <c r="Y249">
        <v>58.0015</v>
      </c>
      <c r="Z249">
        <v>151.2355</v>
      </c>
      <c r="AA249">
        <v>139.27799999999999</v>
      </c>
      <c r="AB249">
        <v>137.83500000000001</v>
      </c>
      <c r="AC249">
        <v>176.52250000000001</v>
      </c>
      <c r="AD249" s="8">
        <f t="shared" si="77"/>
        <v>115.77688439552881</v>
      </c>
      <c r="AE249" s="8">
        <f t="shared" si="78"/>
        <v>154.79187308835569</v>
      </c>
      <c r="AF249" s="8">
        <f t="shared" si="79"/>
        <v>117.43764283382303</v>
      </c>
      <c r="AG249" s="8">
        <f t="shared" si="80"/>
        <v>83.787520004531999</v>
      </c>
      <c r="AH249" s="2">
        <f>100</f>
        <v>100</v>
      </c>
      <c r="AK249" s="10">
        <v>44959</v>
      </c>
      <c r="AL249">
        <v>42.962000000000003</v>
      </c>
      <c r="AM249">
        <v>52.113500000000002</v>
      </c>
      <c r="AN249">
        <v>42.627000000000002</v>
      </c>
      <c r="AO249">
        <v>34.1295</v>
      </c>
      <c r="AP249">
        <v>142.83199999999999</v>
      </c>
      <c r="AQ249">
        <v>117.29950000000001</v>
      </c>
      <c r="AR249">
        <v>137.07249999999999</v>
      </c>
      <c r="AS249">
        <v>174.01249999999999</v>
      </c>
      <c r="AT249">
        <f t="shared" si="81"/>
        <v>76.700669317799949</v>
      </c>
      <c r="AU249">
        <f t="shared" si="82"/>
        <v>113.29070030136531</v>
      </c>
      <c r="AV249">
        <f t="shared" si="83"/>
        <v>79.300260810884751</v>
      </c>
      <c r="AW249">
        <f t="shared" si="84"/>
        <v>50.013777745851591</v>
      </c>
      <c r="AX249" s="2">
        <f>(95+100)/2</f>
        <v>97.5</v>
      </c>
    </row>
    <row r="250" spans="1:52" ht="14.25" customHeight="1" x14ac:dyDescent="0.2">
      <c r="A250" s="3" t="s">
        <v>6</v>
      </c>
      <c r="B250" s="3" t="s">
        <v>69</v>
      </c>
      <c r="C250" s="6">
        <v>1</v>
      </c>
      <c r="D250" s="5" t="s">
        <v>4</v>
      </c>
      <c r="E250" s="9">
        <v>44868</v>
      </c>
      <c r="F250">
        <v>72.509999999999991</v>
      </c>
      <c r="G250">
        <v>72.536000000000001</v>
      </c>
      <c r="H250">
        <v>75.382499999999993</v>
      </c>
      <c r="I250">
        <v>69.603999999999999</v>
      </c>
      <c r="J250">
        <v>143.64600000000002</v>
      </c>
      <c r="K250">
        <v>111.1045</v>
      </c>
      <c r="L250">
        <v>138.3595</v>
      </c>
      <c r="M250">
        <v>181.55799999999999</v>
      </c>
      <c r="N250" s="8">
        <f t="shared" si="39"/>
        <v>128.71956058644165</v>
      </c>
      <c r="O250" s="8">
        <f t="shared" si="40"/>
        <v>166.48002556152093</v>
      </c>
      <c r="P250" s="8">
        <f t="shared" si="41"/>
        <v>138.93182253477354</v>
      </c>
      <c r="Q250" s="8">
        <f t="shared" si="42"/>
        <v>97.759503850009366</v>
      </c>
      <c r="R250" s="2">
        <f>100</f>
        <v>100</v>
      </c>
      <c r="U250" s="9">
        <v>44908</v>
      </c>
      <c r="V250">
        <v>102.92100000000001</v>
      </c>
      <c r="W250">
        <v>121.11750000000001</v>
      </c>
      <c r="X250">
        <v>96.015000000000001</v>
      </c>
      <c r="Y250">
        <v>91.682999999999993</v>
      </c>
      <c r="Z250">
        <v>193.15300000000002</v>
      </c>
      <c r="AA250">
        <v>184.33949999999999</v>
      </c>
      <c r="AB250">
        <v>181.47800000000001</v>
      </c>
      <c r="AC250">
        <v>213.50149999999999</v>
      </c>
      <c r="AD250" s="8">
        <f t="shared" si="77"/>
        <v>135.87598950055136</v>
      </c>
      <c r="AE250" s="8">
        <f t="shared" si="78"/>
        <v>167.54392032092963</v>
      </c>
      <c r="AF250" s="8">
        <f t="shared" si="79"/>
        <v>134.91346058475406</v>
      </c>
      <c r="AG250" s="8">
        <f t="shared" si="80"/>
        <v>109.50351636873745</v>
      </c>
      <c r="AH250" s="2">
        <f>(100+95)/2</f>
        <v>97.5</v>
      </c>
      <c r="AK250" s="10">
        <v>44959</v>
      </c>
      <c r="AT250" t="e">
        <f t="shared" si="81"/>
        <v>#DIV/0!</v>
      </c>
      <c r="AU250" t="e">
        <f t="shared" si="82"/>
        <v>#DIV/0!</v>
      </c>
      <c r="AV250" t="e">
        <f t="shared" si="83"/>
        <v>#DIV/0!</v>
      </c>
      <c r="AW250" t="e">
        <f t="shared" si="84"/>
        <v>#DIV/0!</v>
      </c>
      <c r="AX250" s="2">
        <v>0</v>
      </c>
      <c r="AY250" s="3" t="s">
        <v>78</v>
      </c>
    </row>
    <row r="251" spans="1:52" ht="14.25" customHeight="1" x14ac:dyDescent="0.2">
      <c r="A251" s="3" t="s">
        <v>6</v>
      </c>
      <c r="B251" s="3" t="s">
        <v>69</v>
      </c>
      <c r="C251" s="6">
        <v>2</v>
      </c>
      <c r="D251" s="5" t="s">
        <v>4</v>
      </c>
      <c r="E251" s="9">
        <v>44868</v>
      </c>
      <c r="F251">
        <v>45.162500000000001</v>
      </c>
      <c r="G251">
        <v>43.688000000000002</v>
      </c>
      <c r="H251">
        <v>43.94</v>
      </c>
      <c r="I251">
        <v>47.846999999999994</v>
      </c>
      <c r="J251">
        <v>141.17599999999999</v>
      </c>
      <c r="K251">
        <v>108.6515</v>
      </c>
      <c r="L251">
        <v>136.0865</v>
      </c>
      <c r="M251">
        <v>178.8415</v>
      </c>
      <c r="N251" s="8">
        <f t="shared" si="39"/>
        <v>81.575037541791815</v>
      </c>
      <c r="O251" s="8">
        <f t="shared" si="40"/>
        <v>102.53369718779769</v>
      </c>
      <c r="P251" s="8">
        <f t="shared" si="41"/>
        <v>82.335132434150324</v>
      </c>
      <c r="Q251" s="8">
        <f t="shared" si="42"/>
        <v>68.222336538219594</v>
      </c>
      <c r="R251" s="2">
        <f>100</f>
        <v>100</v>
      </c>
      <c r="U251" s="9">
        <v>44908</v>
      </c>
      <c r="V251">
        <v>66.139499999999998</v>
      </c>
      <c r="W251">
        <v>79.751499999999993</v>
      </c>
      <c r="X251">
        <v>60.362499999999997</v>
      </c>
      <c r="Y251">
        <v>58.316000000000003</v>
      </c>
      <c r="Z251">
        <v>195.18549999999999</v>
      </c>
      <c r="AA251">
        <v>191.4015</v>
      </c>
      <c r="AB251">
        <v>167.66149999999999</v>
      </c>
      <c r="AC251">
        <v>204.37400000000002</v>
      </c>
      <c r="AD251" s="8">
        <f t="shared" si="77"/>
        <v>86.407917084004708</v>
      </c>
      <c r="AE251" s="8">
        <f t="shared" si="78"/>
        <v>106.25116574321517</v>
      </c>
      <c r="AF251" s="8">
        <f t="shared" si="79"/>
        <v>91.806631218258218</v>
      </c>
      <c r="AG251" s="8">
        <f t="shared" si="80"/>
        <v>72.761603726501406</v>
      </c>
      <c r="AH251" s="2">
        <f>(95+90)/2</f>
        <v>92.5</v>
      </c>
      <c r="AK251" s="10">
        <v>44959</v>
      </c>
      <c r="AL251">
        <v>103.1405</v>
      </c>
      <c r="AM251">
        <v>109.20099999999999</v>
      </c>
      <c r="AN251">
        <v>104.482</v>
      </c>
      <c r="AO251">
        <v>95.757499999999993</v>
      </c>
      <c r="AP251">
        <v>180.39350000000002</v>
      </c>
      <c r="AQ251">
        <v>154.54250000000002</v>
      </c>
      <c r="AR251">
        <v>177.94549999999998</v>
      </c>
      <c r="AS251">
        <v>208.71899999999999</v>
      </c>
      <c r="AT251">
        <f t="shared" si="81"/>
        <v>145.79697993552981</v>
      </c>
      <c r="AU251">
        <f t="shared" si="82"/>
        <v>180.18509471504601</v>
      </c>
      <c r="AV251">
        <f t="shared" si="83"/>
        <v>149.72511246420956</v>
      </c>
      <c r="AW251">
        <f t="shared" si="84"/>
        <v>116.99060698834317</v>
      </c>
      <c r="AX251" s="2">
        <f>(75+75)/2</f>
        <v>75</v>
      </c>
    </row>
    <row r="252" spans="1:52" ht="14.25" customHeight="1" x14ac:dyDescent="0.2">
      <c r="A252" s="3" t="s">
        <v>6</v>
      </c>
      <c r="B252" s="3" t="s">
        <v>69</v>
      </c>
      <c r="C252" s="6">
        <v>3</v>
      </c>
      <c r="D252" s="5" t="s">
        <v>4</v>
      </c>
      <c r="E252" s="9">
        <v>44868</v>
      </c>
      <c r="F252">
        <v>43.2455</v>
      </c>
      <c r="G252">
        <v>43.25</v>
      </c>
      <c r="H252">
        <v>43.155500000000004</v>
      </c>
      <c r="I252">
        <v>43.349500000000006</v>
      </c>
      <c r="J252">
        <v>145.29000000000002</v>
      </c>
      <c r="K252">
        <v>112.642</v>
      </c>
      <c r="L252">
        <v>139.99799999999999</v>
      </c>
      <c r="M252">
        <v>183.345</v>
      </c>
      <c r="N252" s="8">
        <f t="shared" si="39"/>
        <v>75.900629774932881</v>
      </c>
      <c r="O252" s="8">
        <f t="shared" si="40"/>
        <v>97.909749471777843</v>
      </c>
      <c r="P252" s="8">
        <f t="shared" si="41"/>
        <v>78.605783654052217</v>
      </c>
      <c r="Q252" s="8">
        <f t="shared" si="42"/>
        <v>60.291376912378311</v>
      </c>
      <c r="R252" s="2">
        <f>100</f>
        <v>100</v>
      </c>
      <c r="U252" s="9">
        <v>44902</v>
      </c>
      <c r="V252">
        <v>52.784999999999997</v>
      </c>
      <c r="W252">
        <v>44.253</v>
      </c>
      <c r="X252">
        <v>65.040500000000009</v>
      </c>
      <c r="Y252">
        <v>49.003500000000003</v>
      </c>
      <c r="Z252">
        <v>140.65649999999999</v>
      </c>
      <c r="AA252">
        <v>86.62299999999999</v>
      </c>
      <c r="AB252">
        <v>154.64449999999999</v>
      </c>
      <c r="AC252">
        <v>180.48849999999999</v>
      </c>
      <c r="AD252" s="8">
        <f t="shared" si="77"/>
        <v>95.69536423841059</v>
      </c>
      <c r="AE252" s="8">
        <f t="shared" si="78"/>
        <v>130.27157914179838</v>
      </c>
      <c r="AF252" s="8">
        <f t="shared" si="79"/>
        <v>107.2480915907129</v>
      </c>
      <c r="AG252" s="8">
        <f t="shared" si="80"/>
        <v>69.233732343057866</v>
      </c>
      <c r="AH252" s="2">
        <f>100</f>
        <v>100</v>
      </c>
      <c r="AK252" s="10">
        <v>44959</v>
      </c>
      <c r="AL252">
        <v>53.975000000000001</v>
      </c>
      <c r="AM252">
        <v>57.957999999999998</v>
      </c>
      <c r="AN252">
        <v>54.489000000000004</v>
      </c>
      <c r="AO252">
        <v>49.484999999999999</v>
      </c>
      <c r="AP252">
        <v>163.7115</v>
      </c>
      <c r="AQ252">
        <v>134.37900000000002</v>
      </c>
      <c r="AR252">
        <v>161.33949999999999</v>
      </c>
      <c r="AS252">
        <v>195.37349999999998</v>
      </c>
      <c r="AT252">
        <f t="shared" si="81"/>
        <v>84.072438405365531</v>
      </c>
      <c r="AU252">
        <f t="shared" si="82"/>
        <v>109.98214006652825</v>
      </c>
      <c r="AV252">
        <f t="shared" si="83"/>
        <v>86.120850752605534</v>
      </c>
      <c r="AW252">
        <f t="shared" si="84"/>
        <v>64.58744404947447</v>
      </c>
      <c r="AX252" s="2">
        <f>100</f>
        <v>100</v>
      </c>
    </row>
    <row r="253" spans="1:52" ht="14.25" customHeight="1" x14ac:dyDescent="0.2">
      <c r="A253" s="3" t="s">
        <v>6</v>
      </c>
      <c r="B253" s="3" t="s">
        <v>69</v>
      </c>
      <c r="C253" s="6">
        <v>4</v>
      </c>
      <c r="D253" s="5" t="s">
        <v>4</v>
      </c>
      <c r="E253" s="9">
        <v>44868</v>
      </c>
      <c r="F253">
        <v>39.620999999999995</v>
      </c>
      <c r="G253">
        <v>39.347499999999997</v>
      </c>
      <c r="H253">
        <v>39.028000000000006</v>
      </c>
      <c r="I253">
        <v>40.472499999999997</v>
      </c>
      <c r="J253">
        <v>151.9195</v>
      </c>
      <c r="K253">
        <v>118.9725</v>
      </c>
      <c r="L253">
        <v>147.18799999999999</v>
      </c>
      <c r="M253">
        <v>189.74350000000001</v>
      </c>
      <c r="N253" s="8">
        <f t="shared" si="39"/>
        <v>66.504662008497917</v>
      </c>
      <c r="O253" s="8">
        <f t="shared" si="40"/>
        <v>84.335560738826203</v>
      </c>
      <c r="P253" s="8">
        <f t="shared" si="41"/>
        <v>67.61515884447104</v>
      </c>
      <c r="Q253" s="8">
        <f t="shared" si="42"/>
        <v>54.391784171789809</v>
      </c>
      <c r="R253" s="2">
        <f>100</f>
        <v>100</v>
      </c>
      <c r="U253" s="9">
        <v>44902</v>
      </c>
      <c r="V253">
        <v>34.289500000000004</v>
      </c>
      <c r="W253">
        <v>22.037500000000001</v>
      </c>
      <c r="X253">
        <v>46.210999999999999</v>
      </c>
      <c r="Y253">
        <v>34.587499999999999</v>
      </c>
      <c r="Z253">
        <v>114.15350000000001</v>
      </c>
      <c r="AA253">
        <v>54.787499999999994</v>
      </c>
      <c r="AB253">
        <v>129.9905</v>
      </c>
      <c r="AC253">
        <v>157.566</v>
      </c>
      <c r="AD253" s="8">
        <f t="shared" si="77"/>
        <v>76.59706009890192</v>
      </c>
      <c r="AE253" s="8">
        <f t="shared" si="78"/>
        <v>102.57015742642028</v>
      </c>
      <c r="AF253" s="8">
        <f t="shared" si="79"/>
        <v>90.651278362649578</v>
      </c>
      <c r="AG253" s="8">
        <f t="shared" si="80"/>
        <v>55.975353185331855</v>
      </c>
      <c r="AH253" s="2">
        <f>100</f>
        <v>100</v>
      </c>
      <c r="AK253" s="10">
        <v>44959</v>
      </c>
      <c r="AL253">
        <v>54.738999999999997</v>
      </c>
      <c r="AM253">
        <v>60.150999999999996</v>
      </c>
      <c r="AN253">
        <v>54.188499999999998</v>
      </c>
      <c r="AO253">
        <v>49.86</v>
      </c>
      <c r="AP253">
        <v>151.495</v>
      </c>
      <c r="AQ253">
        <v>123.6005</v>
      </c>
      <c r="AR253">
        <v>147.76749999999998</v>
      </c>
      <c r="AS253">
        <v>183.04250000000002</v>
      </c>
      <c r="AT253">
        <f t="shared" si="81"/>
        <v>92.137991352849923</v>
      </c>
      <c r="AU253">
        <f t="shared" si="82"/>
        <v>124.09743488092684</v>
      </c>
      <c r="AV253">
        <f t="shared" si="83"/>
        <v>93.51222359449811</v>
      </c>
      <c r="AW253">
        <f t="shared" si="84"/>
        <v>69.460917546471435</v>
      </c>
      <c r="AX253" s="2">
        <f>(90+95)/2</f>
        <v>92.5</v>
      </c>
    </row>
    <row r="254" spans="1:52" ht="14.25" customHeight="1" x14ac:dyDescent="0.2">
      <c r="A254" s="3" t="s">
        <v>6</v>
      </c>
      <c r="B254" s="3" t="s">
        <v>69</v>
      </c>
      <c r="C254" s="6">
        <v>5</v>
      </c>
      <c r="D254" s="5" t="s">
        <v>4</v>
      </c>
      <c r="E254" s="9">
        <v>44868</v>
      </c>
      <c r="F254">
        <v>43.774000000000001</v>
      </c>
      <c r="G254">
        <v>45.1815</v>
      </c>
      <c r="H254">
        <v>43.779499999999999</v>
      </c>
      <c r="I254">
        <v>42.360999999999997</v>
      </c>
      <c r="J254">
        <v>141.25</v>
      </c>
      <c r="K254">
        <v>108.6405</v>
      </c>
      <c r="L254">
        <v>136.78800000000001</v>
      </c>
      <c r="M254">
        <v>178.39350000000002</v>
      </c>
      <c r="N254" s="8">
        <f t="shared" si="39"/>
        <v>79.025628318584069</v>
      </c>
      <c r="O254" s="8">
        <f t="shared" si="40"/>
        <v>106.04960857138911</v>
      </c>
      <c r="P254" s="8">
        <f t="shared" si="41"/>
        <v>81.613683217826107</v>
      </c>
      <c r="Q254" s="8">
        <f t="shared" si="42"/>
        <v>60.551841855224531</v>
      </c>
      <c r="R254" s="2">
        <f>100</f>
        <v>100</v>
      </c>
      <c r="U254" s="9">
        <v>44902</v>
      </c>
      <c r="V254">
        <v>35.665500000000002</v>
      </c>
      <c r="W254">
        <v>28.065999999999999</v>
      </c>
      <c r="X254">
        <v>43.902000000000001</v>
      </c>
      <c r="Y254">
        <v>35.027499999999996</v>
      </c>
      <c r="Z254">
        <v>122.22749999999999</v>
      </c>
      <c r="AA254">
        <v>70.241500000000002</v>
      </c>
      <c r="AB254">
        <v>132.72199999999998</v>
      </c>
      <c r="AC254">
        <v>163.8245</v>
      </c>
      <c r="AD254" s="8">
        <f t="shared" si="77"/>
        <v>74.407989200466361</v>
      </c>
      <c r="AE254" s="8">
        <f t="shared" si="78"/>
        <v>101.88891182563013</v>
      </c>
      <c r="AF254" s="8">
        <f t="shared" si="79"/>
        <v>84.349316616687517</v>
      </c>
      <c r="AG254" s="8">
        <f t="shared" si="80"/>
        <v>54.521835867040643</v>
      </c>
      <c r="AH254" s="2">
        <f>(95+100)/2</f>
        <v>97.5</v>
      </c>
      <c r="AK254" s="10">
        <v>44959</v>
      </c>
      <c r="AL254">
        <v>51.090999999999994</v>
      </c>
      <c r="AM254">
        <v>55.519500000000001</v>
      </c>
      <c r="AN254">
        <v>50.8</v>
      </c>
      <c r="AO254">
        <v>46.9465</v>
      </c>
      <c r="AP254">
        <v>159.59199999999998</v>
      </c>
      <c r="AQ254">
        <v>132.90100000000001</v>
      </c>
      <c r="AR254">
        <v>156.34699999999998</v>
      </c>
      <c r="AS254">
        <v>189.56899999999999</v>
      </c>
      <c r="AT254">
        <f t="shared" si="81"/>
        <v>81.634449095192736</v>
      </c>
      <c r="AU254">
        <f t="shared" si="82"/>
        <v>106.52645578287596</v>
      </c>
      <c r="AV254">
        <f t="shared" si="83"/>
        <v>82.854164134905048</v>
      </c>
      <c r="AW254">
        <f t="shared" si="84"/>
        <v>63.150396425575913</v>
      </c>
      <c r="AX254" s="2">
        <f>(95+100)/2</f>
        <v>97.5</v>
      </c>
    </row>
    <row r="255" spans="1:52" ht="14.25" customHeight="1" x14ac:dyDescent="0.2">
      <c r="A255" s="3" t="s">
        <v>6</v>
      </c>
      <c r="B255" s="3" t="s">
        <v>69</v>
      </c>
      <c r="C255" s="6">
        <v>6</v>
      </c>
      <c r="D255" s="5" t="s">
        <v>4</v>
      </c>
      <c r="E255" s="9">
        <v>44868</v>
      </c>
      <c r="F255">
        <v>41.052</v>
      </c>
      <c r="G255">
        <v>40.8125</v>
      </c>
      <c r="H255">
        <v>41.188500000000005</v>
      </c>
      <c r="I255">
        <v>41.1845</v>
      </c>
      <c r="J255">
        <v>137.51300000000001</v>
      </c>
      <c r="K255">
        <v>106.274</v>
      </c>
      <c r="L255">
        <v>132.53200000000001</v>
      </c>
      <c r="M255">
        <v>173.74900000000002</v>
      </c>
      <c r="N255" s="8">
        <f t="shared" si="39"/>
        <v>76.125602670292977</v>
      </c>
      <c r="O255" s="8">
        <f t="shared" si="40"/>
        <v>97.927879820087696</v>
      </c>
      <c r="P255" s="8">
        <f t="shared" si="41"/>
        <v>79.249294510005129</v>
      </c>
      <c r="Q255" s="8">
        <f t="shared" si="42"/>
        <v>60.443786726830076</v>
      </c>
      <c r="R255" s="2">
        <f>100</f>
        <v>100</v>
      </c>
      <c r="U255" s="9">
        <v>44902</v>
      </c>
      <c r="V255">
        <v>45.031000000000006</v>
      </c>
      <c r="W255">
        <v>41.590999999999994</v>
      </c>
      <c r="X255">
        <v>51.543500000000002</v>
      </c>
      <c r="Y255">
        <v>41.977499999999999</v>
      </c>
      <c r="Z255">
        <v>154.20150000000001</v>
      </c>
      <c r="AA255">
        <v>107.15299999999999</v>
      </c>
      <c r="AB255">
        <v>163.316</v>
      </c>
      <c r="AC255">
        <v>192.18599999999998</v>
      </c>
      <c r="AD255" s="8">
        <f t="shared" si="77"/>
        <v>74.466882617873367</v>
      </c>
      <c r="AE255" s="8">
        <f t="shared" si="78"/>
        <v>98.977210157438435</v>
      </c>
      <c r="AF255" s="8">
        <f t="shared" si="79"/>
        <v>80.479515173038777</v>
      </c>
      <c r="AG255" s="8">
        <f t="shared" si="80"/>
        <v>55.69741032125129</v>
      </c>
      <c r="AH255" s="2">
        <f>100</f>
        <v>100</v>
      </c>
      <c r="AK255" s="10">
        <v>44959</v>
      </c>
      <c r="AL255">
        <v>58.427</v>
      </c>
      <c r="AM255">
        <v>62.828500000000005</v>
      </c>
      <c r="AN255">
        <v>58.016500000000001</v>
      </c>
      <c r="AO255">
        <v>54.419499999999999</v>
      </c>
      <c r="AP255">
        <v>181.8365</v>
      </c>
      <c r="AQ255">
        <v>156.84450000000001</v>
      </c>
      <c r="AR255">
        <v>179.20350000000002</v>
      </c>
      <c r="AS255">
        <v>209.381</v>
      </c>
      <c r="AT255">
        <f t="shared" si="81"/>
        <v>81.935612487041922</v>
      </c>
      <c r="AU255">
        <f t="shared" si="82"/>
        <v>102.14746133909701</v>
      </c>
      <c r="AV255">
        <f t="shared" si="83"/>
        <v>82.555349086373852</v>
      </c>
      <c r="AW255">
        <f t="shared" si="84"/>
        <v>66.276178354291943</v>
      </c>
      <c r="AX255" s="2">
        <f>100</f>
        <v>100</v>
      </c>
    </row>
    <row r="256" spans="1:52" ht="14.25" customHeight="1" x14ac:dyDescent="0.2">
      <c r="A256" s="3" t="s">
        <v>6</v>
      </c>
      <c r="B256" s="3" t="s">
        <v>69</v>
      </c>
      <c r="C256" s="6">
        <v>7</v>
      </c>
      <c r="D256" s="5" t="s">
        <v>4</v>
      </c>
      <c r="E256" s="9">
        <v>44868</v>
      </c>
      <c r="F256">
        <v>48.293499999999995</v>
      </c>
      <c r="G256">
        <v>47.507499999999993</v>
      </c>
      <c r="H256">
        <v>48.39</v>
      </c>
      <c r="I256">
        <v>48.973999999999997</v>
      </c>
      <c r="J256">
        <v>120.739</v>
      </c>
      <c r="K256">
        <v>90.017499999999998</v>
      </c>
      <c r="L256">
        <v>114.907</v>
      </c>
      <c r="M256">
        <v>157.31400000000002</v>
      </c>
      <c r="N256" s="8">
        <f t="shared" si="39"/>
        <v>101.99556481335772</v>
      </c>
      <c r="O256" s="8">
        <f t="shared" si="40"/>
        <v>134.57841530813451</v>
      </c>
      <c r="P256" s="8">
        <f t="shared" si="41"/>
        <v>107.3864081387557</v>
      </c>
      <c r="Q256" s="8">
        <f t="shared" si="42"/>
        <v>79.384987985811804</v>
      </c>
      <c r="R256" s="2">
        <f>100</f>
        <v>100</v>
      </c>
      <c r="U256" s="9">
        <v>44902</v>
      </c>
      <c r="V256">
        <v>35.823</v>
      </c>
      <c r="W256">
        <v>24.683</v>
      </c>
      <c r="X256">
        <v>45.513000000000005</v>
      </c>
      <c r="Y256">
        <v>37.2575</v>
      </c>
      <c r="Z256">
        <v>101.37049999999999</v>
      </c>
      <c r="AA256">
        <v>47.448</v>
      </c>
      <c r="AB256">
        <v>112.73050000000001</v>
      </c>
      <c r="AC256">
        <v>144.02199999999999</v>
      </c>
      <c r="AD256" s="8">
        <f t="shared" si="77"/>
        <v>90.113642529138176</v>
      </c>
      <c r="AE256" s="8">
        <f t="shared" si="78"/>
        <v>132.65395801719777</v>
      </c>
      <c r="AF256" s="8">
        <f t="shared" si="79"/>
        <v>102.95186307166206</v>
      </c>
      <c r="AG256" s="8">
        <f t="shared" si="80"/>
        <v>65.966744664009667</v>
      </c>
      <c r="AH256" s="2">
        <f>100</f>
        <v>100</v>
      </c>
      <c r="AK256" s="10">
        <v>44959</v>
      </c>
      <c r="AL256">
        <v>73.983000000000004</v>
      </c>
      <c r="AM256">
        <v>79.075000000000003</v>
      </c>
      <c r="AN256">
        <v>75.016500000000008</v>
      </c>
      <c r="AO256">
        <v>67.867999999999995</v>
      </c>
      <c r="AP256">
        <v>156.71100000000001</v>
      </c>
      <c r="AQ256">
        <v>130.459</v>
      </c>
      <c r="AR256">
        <v>153.70699999999999</v>
      </c>
      <c r="AS256">
        <v>185.7465</v>
      </c>
      <c r="AT256">
        <f t="shared" si="81"/>
        <v>120.3850718839137</v>
      </c>
      <c r="AU256">
        <f t="shared" si="82"/>
        <v>154.56292781640209</v>
      </c>
      <c r="AV256">
        <f t="shared" si="83"/>
        <v>124.45241596023605</v>
      </c>
      <c r="AW256">
        <f t="shared" si="84"/>
        <v>93.171822887645249</v>
      </c>
      <c r="AX256" s="2">
        <f>(95+100)/2</f>
        <v>97.5</v>
      </c>
      <c r="AZ256" s="3" t="s">
        <v>79</v>
      </c>
    </row>
    <row r="257" spans="1:51" ht="14.25" customHeight="1" x14ac:dyDescent="0.2">
      <c r="A257" s="3" t="s">
        <v>6</v>
      </c>
      <c r="B257" s="3" t="s">
        <v>69</v>
      </c>
      <c r="C257" s="6">
        <v>8</v>
      </c>
      <c r="D257" s="5" t="s">
        <v>4</v>
      </c>
      <c r="E257" s="9">
        <v>44868</v>
      </c>
      <c r="F257">
        <v>44.227499999999999</v>
      </c>
      <c r="G257">
        <v>46.343499999999999</v>
      </c>
      <c r="H257">
        <v>46.534499999999994</v>
      </c>
      <c r="I257">
        <v>39.814</v>
      </c>
      <c r="J257">
        <v>143.32249999999999</v>
      </c>
      <c r="K257">
        <v>113.14150000000001</v>
      </c>
      <c r="L257">
        <v>137.70749999999998</v>
      </c>
      <c r="M257">
        <v>179.14699999999999</v>
      </c>
      <c r="N257" s="8">
        <f t="shared" si="39"/>
        <v>78.689755621064393</v>
      </c>
      <c r="O257" s="8">
        <f t="shared" si="40"/>
        <v>104.44967142913961</v>
      </c>
      <c r="P257" s="8">
        <f t="shared" si="41"/>
        <v>86.17030662817929</v>
      </c>
      <c r="Q257" s="8">
        <f t="shared" si="42"/>
        <v>56.671727687318239</v>
      </c>
      <c r="R257" s="2">
        <f>100</f>
        <v>100</v>
      </c>
      <c r="U257" s="9">
        <v>44902</v>
      </c>
      <c r="V257">
        <v>28.064499999999999</v>
      </c>
      <c r="W257">
        <v>15.6195</v>
      </c>
      <c r="X257">
        <v>37.755000000000003</v>
      </c>
      <c r="Y257">
        <v>30.809000000000001</v>
      </c>
      <c r="Z257">
        <v>96.444500000000005</v>
      </c>
      <c r="AA257">
        <v>41.763000000000005</v>
      </c>
      <c r="AB257">
        <v>108.35</v>
      </c>
      <c r="AC257">
        <v>139.35249999999999</v>
      </c>
      <c r="AD257" s="8">
        <f t="shared" si="77"/>
        <v>74.202753915464328</v>
      </c>
      <c r="AE257" s="8">
        <f t="shared" si="78"/>
        <v>95.370842611881329</v>
      </c>
      <c r="AF257" s="8">
        <f t="shared" si="79"/>
        <v>88.855791416705131</v>
      </c>
      <c r="AG257" s="8">
        <f t="shared" si="80"/>
        <v>56.377137116305782</v>
      </c>
      <c r="AH257" s="2">
        <f>100</f>
        <v>100</v>
      </c>
      <c r="AK257" s="10">
        <v>44959</v>
      </c>
      <c r="AT257" t="e">
        <f t="shared" si="81"/>
        <v>#DIV/0!</v>
      </c>
      <c r="AU257" t="e">
        <f t="shared" si="82"/>
        <v>#DIV/0!</v>
      </c>
      <c r="AV257" t="e">
        <f t="shared" si="83"/>
        <v>#DIV/0!</v>
      </c>
      <c r="AW257" t="e">
        <f t="shared" si="84"/>
        <v>#DIV/0!</v>
      </c>
      <c r="AX257" s="2">
        <v>0</v>
      </c>
      <c r="AY257" s="3" t="s">
        <v>78</v>
      </c>
    </row>
    <row r="258" spans="1:51" ht="14.25" customHeight="1" x14ac:dyDescent="0.2">
      <c r="A258" s="3" t="s">
        <v>6</v>
      </c>
      <c r="B258" s="3" t="s">
        <v>70</v>
      </c>
      <c r="C258" s="6">
        <v>1</v>
      </c>
      <c r="D258" s="5" t="s">
        <v>4</v>
      </c>
      <c r="E258" s="9">
        <v>44868</v>
      </c>
      <c r="F258">
        <v>60.412999999999997</v>
      </c>
      <c r="G258">
        <v>57.237000000000002</v>
      </c>
      <c r="H258">
        <v>63.475999999999999</v>
      </c>
      <c r="I258">
        <v>60.509500000000003</v>
      </c>
      <c r="J258">
        <v>116.7955</v>
      </c>
      <c r="K258">
        <v>87.38</v>
      </c>
      <c r="L258">
        <v>113.5985</v>
      </c>
      <c r="M258">
        <v>149.24700000000001</v>
      </c>
      <c r="N258" s="8">
        <f t="shared" si="39"/>
        <v>131.89990196540103</v>
      </c>
      <c r="O258" s="8">
        <f t="shared" si="40"/>
        <v>167.03404669260701</v>
      </c>
      <c r="P258" s="8">
        <f t="shared" si="41"/>
        <v>142.48762087527564</v>
      </c>
      <c r="Q258" s="8">
        <f t="shared" si="42"/>
        <v>103.38514341996823</v>
      </c>
      <c r="R258" s="2">
        <f>100</f>
        <v>100</v>
      </c>
      <c r="U258" s="9">
        <v>44902</v>
      </c>
      <c r="V258">
        <v>75.1875</v>
      </c>
      <c r="W258">
        <v>82.280500000000004</v>
      </c>
      <c r="X258">
        <v>79.791499999999999</v>
      </c>
      <c r="Y258">
        <v>63.506999999999998</v>
      </c>
      <c r="Z258">
        <v>139.18450000000001</v>
      </c>
      <c r="AA258">
        <v>107.90350000000001</v>
      </c>
      <c r="AB258">
        <v>139.3185</v>
      </c>
      <c r="AC258">
        <v>170.2225</v>
      </c>
      <c r="AD258" s="8">
        <f t="shared" si="77"/>
        <v>137.75106064252842</v>
      </c>
      <c r="AE258" s="8">
        <f t="shared" si="78"/>
        <v>194.44714490262132</v>
      </c>
      <c r="AF258" s="8">
        <f t="shared" si="79"/>
        <v>146.04544622573454</v>
      </c>
      <c r="AG258" s="8">
        <f t="shared" si="80"/>
        <v>95.135983785927237</v>
      </c>
      <c r="AH258" s="2">
        <f>100</f>
        <v>100</v>
      </c>
      <c r="AK258" s="10">
        <v>44959</v>
      </c>
      <c r="AT258" t="e">
        <f t="shared" si="81"/>
        <v>#DIV/0!</v>
      </c>
      <c r="AU258" t="e">
        <f t="shared" si="82"/>
        <v>#DIV/0!</v>
      </c>
      <c r="AV258" t="e">
        <f t="shared" si="83"/>
        <v>#DIV/0!</v>
      </c>
      <c r="AW258" t="e">
        <f t="shared" si="84"/>
        <v>#DIV/0!</v>
      </c>
      <c r="AX258" s="2">
        <v>0</v>
      </c>
      <c r="AY258" s="3" t="s">
        <v>78</v>
      </c>
    </row>
    <row r="259" spans="1:51" ht="14.25" customHeight="1" x14ac:dyDescent="0.2">
      <c r="A259" s="3" t="s">
        <v>6</v>
      </c>
      <c r="B259" s="3" t="s">
        <v>70</v>
      </c>
      <c r="C259" s="6">
        <v>2</v>
      </c>
      <c r="D259" s="5" t="s">
        <v>4</v>
      </c>
      <c r="E259" s="9">
        <v>44868</v>
      </c>
      <c r="F259">
        <v>78.28</v>
      </c>
      <c r="G259">
        <v>78.736999999999995</v>
      </c>
      <c r="H259">
        <v>77.777999999999992</v>
      </c>
      <c r="I259">
        <v>78.294499999999999</v>
      </c>
      <c r="J259">
        <v>188.73000000000002</v>
      </c>
      <c r="K259">
        <v>166.78</v>
      </c>
      <c r="L259">
        <v>185.94900000000001</v>
      </c>
      <c r="M259">
        <v>213.42149999999998</v>
      </c>
      <c r="N259" s="8">
        <f t="shared" ref="N259:N321" si="85">(F259/J259)*255</f>
        <v>105.76696868542361</v>
      </c>
      <c r="O259" s="8">
        <f t="shared" ref="O259:O321" si="86">(G259/K259)*255</f>
        <v>120.38574769156973</v>
      </c>
      <c r="P259" s="8">
        <f t="shared" ref="P259:P321" si="87">(H259/L259)*255</f>
        <v>106.66037461884709</v>
      </c>
      <c r="Q259" s="8">
        <f t="shared" ref="Q259:Q321" si="88">(I259/M259)*255</f>
        <v>93.547733007218113</v>
      </c>
      <c r="R259" s="2">
        <f>100</f>
        <v>100</v>
      </c>
      <c r="U259" s="9">
        <v>44902</v>
      </c>
      <c r="V259">
        <v>42.665499999999994</v>
      </c>
      <c r="W259">
        <v>44.589500000000001</v>
      </c>
      <c r="X259">
        <v>47.475999999999999</v>
      </c>
      <c r="Y259">
        <v>35.930999999999997</v>
      </c>
      <c r="Z259">
        <v>113.688</v>
      </c>
      <c r="AA259">
        <v>77.609499999999997</v>
      </c>
      <c r="AB259">
        <v>117.292</v>
      </c>
      <c r="AC259">
        <v>146.26749999999998</v>
      </c>
      <c r="AD259" s="8">
        <f t="shared" si="77"/>
        <v>95.69789687565968</v>
      </c>
      <c r="AE259" s="8">
        <f t="shared" si="78"/>
        <v>146.50683872464066</v>
      </c>
      <c r="AF259" s="8">
        <f t="shared" si="79"/>
        <v>103.21573508849708</v>
      </c>
      <c r="AG259" s="8">
        <f t="shared" si="80"/>
        <v>62.641427521493156</v>
      </c>
      <c r="AH259" s="2">
        <f>100</f>
        <v>100</v>
      </c>
      <c r="AK259" s="10">
        <v>44959</v>
      </c>
      <c r="AL259" s="3">
        <v>78.857499999999987</v>
      </c>
      <c r="AM259">
        <v>88.010500000000008</v>
      </c>
      <c r="AN259">
        <v>79.212500000000006</v>
      </c>
      <c r="AO259">
        <v>69.383499999999998</v>
      </c>
      <c r="AP259">
        <v>184.33249999999998</v>
      </c>
      <c r="AQ259">
        <v>160.624</v>
      </c>
      <c r="AR259">
        <v>182.93349999999998</v>
      </c>
      <c r="AS259">
        <v>209.23500000000001</v>
      </c>
      <c r="AT259">
        <f t="shared" si="81"/>
        <v>109.08907816038951</v>
      </c>
      <c r="AU259">
        <f t="shared" si="82"/>
        <v>139.72181927980878</v>
      </c>
      <c r="AV259">
        <f t="shared" si="83"/>
        <v>110.41819841636445</v>
      </c>
      <c r="AW259">
        <f t="shared" si="84"/>
        <v>84.5594307835687</v>
      </c>
      <c r="AX259" s="2">
        <f>(100+95)/2</f>
        <v>97.5</v>
      </c>
    </row>
    <row r="260" spans="1:51" ht="14.25" customHeight="1" x14ac:dyDescent="0.2">
      <c r="A260" s="3" t="s">
        <v>6</v>
      </c>
      <c r="B260" s="3" t="s">
        <v>70</v>
      </c>
      <c r="C260" s="6">
        <v>3</v>
      </c>
      <c r="D260" s="5" t="s">
        <v>4</v>
      </c>
      <c r="E260" s="9">
        <v>44868</v>
      </c>
      <c r="F260">
        <v>50.423000000000002</v>
      </c>
      <c r="G260">
        <v>47.545000000000002</v>
      </c>
      <c r="H260">
        <v>51.411500000000004</v>
      </c>
      <c r="I260">
        <v>52.363999999999997</v>
      </c>
      <c r="J260">
        <v>127.86999999999999</v>
      </c>
      <c r="K260">
        <v>99.647999999999996</v>
      </c>
      <c r="L260">
        <v>125.21</v>
      </c>
      <c r="M260">
        <v>158.67849999999999</v>
      </c>
      <c r="N260" s="8">
        <f t="shared" si="85"/>
        <v>100.55419566747479</v>
      </c>
      <c r="O260" s="8">
        <f t="shared" si="86"/>
        <v>121.6680214354528</v>
      </c>
      <c r="P260" s="8">
        <f t="shared" si="87"/>
        <v>104.70355802252217</v>
      </c>
      <c r="Q260" s="8">
        <f t="shared" si="88"/>
        <v>84.150152667185537</v>
      </c>
      <c r="R260" s="2">
        <f>100</f>
        <v>100</v>
      </c>
      <c r="U260" s="9">
        <v>44902</v>
      </c>
      <c r="V260">
        <v>48.216499999999996</v>
      </c>
      <c r="W260">
        <v>47.323499999999996</v>
      </c>
      <c r="X260">
        <v>53.019999999999996</v>
      </c>
      <c r="Y260">
        <v>44.335000000000001</v>
      </c>
      <c r="Z260">
        <v>137.2115</v>
      </c>
      <c r="AA260">
        <v>100.74</v>
      </c>
      <c r="AB260">
        <v>141.35500000000002</v>
      </c>
      <c r="AC260">
        <v>169.50299999999999</v>
      </c>
      <c r="AD260" s="8">
        <f t="shared" si="77"/>
        <v>89.607704164738365</v>
      </c>
      <c r="AE260" s="8">
        <f t="shared" si="78"/>
        <v>119.78849017272185</v>
      </c>
      <c r="AF260" s="8">
        <f t="shared" si="79"/>
        <v>95.646422128683085</v>
      </c>
      <c r="AG260" s="8">
        <f t="shared" si="80"/>
        <v>66.697492079786201</v>
      </c>
      <c r="AH260" s="2">
        <f>100</f>
        <v>100</v>
      </c>
      <c r="AK260" s="10">
        <v>44959</v>
      </c>
      <c r="AL260">
        <v>63.220500000000001</v>
      </c>
      <c r="AM260">
        <v>66.768000000000001</v>
      </c>
      <c r="AN260">
        <v>63.228499999999997</v>
      </c>
      <c r="AO260">
        <v>59.672499999999999</v>
      </c>
      <c r="AP260">
        <v>183.13</v>
      </c>
      <c r="AQ260">
        <v>157.07849999999999</v>
      </c>
      <c r="AR260">
        <v>181.73700000000002</v>
      </c>
      <c r="AS260">
        <v>210.51499999999999</v>
      </c>
      <c r="AT260">
        <f t="shared" si="81"/>
        <v>88.031603232676247</v>
      </c>
      <c r="AU260">
        <f t="shared" si="82"/>
        <v>108.39064544161042</v>
      </c>
      <c r="AV260">
        <f t="shared" si="83"/>
        <v>88.717583651100199</v>
      </c>
      <c r="AW260">
        <f t="shared" si="84"/>
        <v>72.282200793292645</v>
      </c>
      <c r="AX260" s="2">
        <f>95</f>
        <v>95</v>
      </c>
    </row>
    <row r="261" spans="1:51" ht="14.25" customHeight="1" x14ac:dyDescent="0.2">
      <c r="A261" s="3" t="s">
        <v>6</v>
      </c>
      <c r="B261" s="3" t="s">
        <v>70</v>
      </c>
      <c r="C261" s="6">
        <v>4</v>
      </c>
      <c r="D261" s="5" t="s">
        <v>4</v>
      </c>
      <c r="E261" s="9">
        <v>44868</v>
      </c>
      <c r="F261">
        <v>83.985500000000002</v>
      </c>
      <c r="G261">
        <v>83.753</v>
      </c>
      <c r="H261">
        <v>84.50800000000001</v>
      </c>
      <c r="I261">
        <v>83.713999999999999</v>
      </c>
      <c r="J261">
        <v>165.87450000000001</v>
      </c>
      <c r="K261">
        <v>140.88249999999999</v>
      </c>
      <c r="L261">
        <v>163.524</v>
      </c>
      <c r="M261">
        <v>193.2045</v>
      </c>
      <c r="N261" s="8">
        <f t="shared" si="85"/>
        <v>129.11148187334399</v>
      </c>
      <c r="O261" s="8">
        <f t="shared" si="86"/>
        <v>151.59452025624191</v>
      </c>
      <c r="P261" s="8">
        <f t="shared" si="87"/>
        <v>131.78212372495784</v>
      </c>
      <c r="Q261" s="8">
        <f t="shared" si="88"/>
        <v>110.48950723197441</v>
      </c>
      <c r="R261" s="2">
        <f>100</f>
        <v>100</v>
      </c>
      <c r="U261" s="9">
        <v>44902</v>
      </c>
      <c r="V261">
        <v>57.679499999999997</v>
      </c>
      <c r="W261">
        <v>58.173499999999997</v>
      </c>
      <c r="X261">
        <v>63.530999999999999</v>
      </c>
      <c r="Y261">
        <v>51.350999999999999</v>
      </c>
      <c r="Z261">
        <v>120.66800000000001</v>
      </c>
      <c r="AA261">
        <v>85.556999999999988</v>
      </c>
      <c r="AB261">
        <v>124.17099999999999</v>
      </c>
      <c r="AC261">
        <v>152.27850000000001</v>
      </c>
      <c r="AD261" s="8">
        <f t="shared" si="77"/>
        <v>121.89041419431828</v>
      </c>
      <c r="AE261" s="8">
        <f t="shared" si="78"/>
        <v>173.38432273221363</v>
      </c>
      <c r="AF261" s="8">
        <f t="shared" si="79"/>
        <v>130.46850713934816</v>
      </c>
      <c r="AG261" s="8">
        <f t="shared" si="80"/>
        <v>85.990504240585494</v>
      </c>
      <c r="AH261" s="2">
        <f>100</f>
        <v>100</v>
      </c>
      <c r="AK261" s="10">
        <v>44959</v>
      </c>
      <c r="AL261">
        <v>73.442000000000007</v>
      </c>
      <c r="AM261">
        <v>77.004500000000007</v>
      </c>
      <c r="AN261">
        <v>74.515500000000003</v>
      </c>
      <c r="AO261">
        <v>68.819500000000005</v>
      </c>
      <c r="AP261">
        <v>159.53500000000003</v>
      </c>
      <c r="AQ261">
        <v>132.529</v>
      </c>
      <c r="AR261">
        <v>157.816</v>
      </c>
      <c r="AS261">
        <v>188.31650000000002</v>
      </c>
      <c r="AT261">
        <f t="shared" si="81"/>
        <v>117.38935029930735</v>
      </c>
      <c r="AU261">
        <f t="shared" si="82"/>
        <v>148.16491107606637</v>
      </c>
      <c r="AV261">
        <f t="shared" si="83"/>
        <v>120.40257324986061</v>
      </c>
      <c r="AW261">
        <f t="shared" si="84"/>
        <v>93.188714212509254</v>
      </c>
      <c r="AX261" s="2">
        <f>100</f>
        <v>100</v>
      </c>
    </row>
    <row r="262" spans="1:51" ht="14.25" customHeight="1" x14ac:dyDescent="0.2">
      <c r="A262" s="3" t="s">
        <v>6</v>
      </c>
      <c r="B262" s="3" t="s">
        <v>70</v>
      </c>
      <c r="C262" s="6">
        <v>5</v>
      </c>
      <c r="D262" s="5" t="s">
        <v>4</v>
      </c>
      <c r="E262" s="9">
        <v>44868</v>
      </c>
      <c r="F262">
        <v>68.0655</v>
      </c>
      <c r="G262">
        <v>63.929500000000004</v>
      </c>
      <c r="H262">
        <v>68.290999999999997</v>
      </c>
      <c r="I262">
        <v>72.037000000000006</v>
      </c>
      <c r="J262">
        <v>151.74299999999999</v>
      </c>
      <c r="K262">
        <v>124.54150000000001</v>
      </c>
      <c r="L262">
        <v>149.28199999999998</v>
      </c>
      <c r="M262">
        <v>181.47200000000001</v>
      </c>
      <c r="N262" s="8">
        <f t="shared" si="85"/>
        <v>114.38222850477452</v>
      </c>
      <c r="O262" s="8">
        <f t="shared" si="86"/>
        <v>130.89630765648397</v>
      </c>
      <c r="P262" s="8">
        <f t="shared" si="87"/>
        <v>116.65307940676037</v>
      </c>
      <c r="Q262" s="8">
        <f t="shared" si="88"/>
        <v>101.22462418444718</v>
      </c>
      <c r="R262" s="2">
        <f>100</f>
        <v>100</v>
      </c>
      <c r="U262" s="9">
        <v>44902</v>
      </c>
      <c r="V262">
        <v>45.990499999999997</v>
      </c>
      <c r="W262">
        <v>45.881999999999998</v>
      </c>
      <c r="X262">
        <v>52.509500000000003</v>
      </c>
      <c r="Y262">
        <v>39.554000000000002</v>
      </c>
      <c r="Z262">
        <v>123.288</v>
      </c>
      <c r="AA262">
        <v>85.301999999999992</v>
      </c>
      <c r="AB262">
        <v>128.2045</v>
      </c>
      <c r="AC262">
        <v>156.37649999999999</v>
      </c>
      <c r="AD262" s="8">
        <f t="shared" si="77"/>
        <v>95.123430504185322</v>
      </c>
      <c r="AE262" s="8">
        <f t="shared" si="78"/>
        <v>137.15868326651193</v>
      </c>
      <c r="AF262" s="8">
        <f t="shared" si="79"/>
        <v>104.44190726534561</v>
      </c>
      <c r="AG262" s="8">
        <f t="shared" si="80"/>
        <v>64.499908873775794</v>
      </c>
      <c r="AH262" s="2">
        <f>(100+95)/2</f>
        <v>97.5</v>
      </c>
      <c r="AK262" s="10">
        <v>44959</v>
      </c>
      <c r="AL262">
        <v>60.590999999999994</v>
      </c>
      <c r="AM262">
        <v>64.635500000000008</v>
      </c>
      <c r="AN262">
        <v>61.8035</v>
      </c>
      <c r="AO262">
        <v>55.344000000000001</v>
      </c>
      <c r="AP262">
        <v>176.0985</v>
      </c>
      <c r="AQ262">
        <v>149.49299999999999</v>
      </c>
      <c r="AR262">
        <v>174.99250000000001</v>
      </c>
      <c r="AS262">
        <v>203.68950000000001</v>
      </c>
      <c r="AT262">
        <f t="shared" si="81"/>
        <v>87.738992666036324</v>
      </c>
      <c r="AU262">
        <f t="shared" si="82"/>
        <v>110.25300515743214</v>
      </c>
      <c r="AV262">
        <f t="shared" si="83"/>
        <v>90.060388302355818</v>
      </c>
      <c r="AW262">
        <f t="shared" si="84"/>
        <v>69.285456540469681</v>
      </c>
      <c r="AX262" s="2">
        <f>(95+100)/2</f>
        <v>97.5</v>
      </c>
    </row>
    <row r="263" spans="1:51" ht="14.25" customHeight="1" x14ac:dyDescent="0.2">
      <c r="A263" s="3" t="s">
        <v>6</v>
      </c>
      <c r="B263" s="3" t="s">
        <v>70</v>
      </c>
      <c r="C263" s="6">
        <v>6</v>
      </c>
      <c r="D263" s="5" t="s">
        <v>4</v>
      </c>
      <c r="E263" s="9">
        <v>44868</v>
      </c>
      <c r="F263">
        <v>62.143500000000003</v>
      </c>
      <c r="G263">
        <v>58.279499999999999</v>
      </c>
      <c r="H263">
        <v>63.005499999999998</v>
      </c>
      <c r="I263">
        <v>65.1815</v>
      </c>
      <c r="J263">
        <v>145.15199999999999</v>
      </c>
      <c r="K263">
        <v>116.4645</v>
      </c>
      <c r="L263">
        <v>142.88650000000001</v>
      </c>
      <c r="M263">
        <v>176.13749999999999</v>
      </c>
      <c r="N263" s="8">
        <f t="shared" si="85"/>
        <v>109.17240203373018</v>
      </c>
      <c r="O263" s="8">
        <f t="shared" si="86"/>
        <v>127.6034542714733</v>
      </c>
      <c r="P263" s="8">
        <f t="shared" si="87"/>
        <v>112.44171072844529</v>
      </c>
      <c r="Q263" s="8">
        <f t="shared" si="88"/>
        <v>94.365382158824801</v>
      </c>
      <c r="R263" s="2">
        <f>100</f>
        <v>100</v>
      </c>
      <c r="U263" s="9">
        <v>44902</v>
      </c>
      <c r="V263">
        <v>35.9465</v>
      </c>
      <c r="W263">
        <v>35.658999999999999</v>
      </c>
      <c r="X263">
        <v>39.286000000000001</v>
      </c>
      <c r="Y263">
        <v>32.899000000000001</v>
      </c>
      <c r="Z263">
        <v>129.99299999999999</v>
      </c>
      <c r="AA263">
        <v>94.561000000000007</v>
      </c>
      <c r="AB263">
        <v>133.21350000000001</v>
      </c>
      <c r="AC263">
        <v>162.209</v>
      </c>
      <c r="AD263" s="8">
        <f t="shared" si="77"/>
        <v>70.514239228266135</v>
      </c>
      <c r="AE263" s="8">
        <f t="shared" si="78"/>
        <v>96.160626473916309</v>
      </c>
      <c r="AF263" s="8">
        <f t="shared" si="79"/>
        <v>75.202062853990014</v>
      </c>
      <c r="AG263" s="8">
        <f t="shared" si="80"/>
        <v>51.718739404102116</v>
      </c>
      <c r="AH263" s="2">
        <f>100</f>
        <v>100</v>
      </c>
      <c r="AK263" s="10">
        <v>44959</v>
      </c>
      <c r="AL263">
        <v>106.90649999999999</v>
      </c>
      <c r="AM263">
        <v>113.97</v>
      </c>
      <c r="AN263">
        <v>107.61750000000001</v>
      </c>
      <c r="AO263">
        <v>99.123999999999995</v>
      </c>
      <c r="AP263">
        <v>198.08449999999999</v>
      </c>
      <c r="AQ263">
        <v>174.41300000000001</v>
      </c>
      <c r="AR263">
        <v>195.97800000000001</v>
      </c>
      <c r="AS263">
        <v>223.72749999999999</v>
      </c>
      <c r="AT263">
        <f t="shared" si="81"/>
        <v>137.6238802127375</v>
      </c>
      <c r="AU263">
        <f t="shared" si="82"/>
        <v>166.62949436108545</v>
      </c>
      <c r="AV263">
        <f t="shared" si="83"/>
        <v>140.0282812356489</v>
      </c>
      <c r="AW263">
        <f t="shared" si="84"/>
        <v>112.97949514476316</v>
      </c>
      <c r="AX263" s="2">
        <f>(100+95)/2</f>
        <v>97.5</v>
      </c>
    </row>
    <row r="264" spans="1:51" ht="14.25" customHeight="1" x14ac:dyDescent="0.2">
      <c r="A264" s="3" t="s">
        <v>6</v>
      </c>
      <c r="B264" s="3" t="s">
        <v>70</v>
      </c>
      <c r="C264" s="6">
        <v>7</v>
      </c>
      <c r="D264" s="5" t="s">
        <v>4</v>
      </c>
      <c r="E264" s="9">
        <v>44868</v>
      </c>
      <c r="F264">
        <v>80.158999999999992</v>
      </c>
      <c r="G264">
        <v>74.953500000000005</v>
      </c>
      <c r="H264">
        <v>82.012</v>
      </c>
      <c r="I264">
        <v>83.495499999999993</v>
      </c>
      <c r="J264">
        <v>155.76900000000001</v>
      </c>
      <c r="K264">
        <v>126.729</v>
      </c>
      <c r="L264">
        <v>153.48950000000002</v>
      </c>
      <c r="M264">
        <v>187.0675</v>
      </c>
      <c r="N264" s="8">
        <f t="shared" si="85"/>
        <v>131.2234462569574</v>
      </c>
      <c r="O264" s="8">
        <f t="shared" si="86"/>
        <v>150.81901143384704</v>
      </c>
      <c r="P264" s="8">
        <f t="shared" si="87"/>
        <v>136.25075330885824</v>
      </c>
      <c r="Q264" s="8">
        <f t="shared" si="88"/>
        <v>113.81641653413874</v>
      </c>
      <c r="R264" s="2">
        <f>100</f>
        <v>100</v>
      </c>
      <c r="U264" s="9">
        <v>44902</v>
      </c>
      <c r="V264">
        <v>60.615000000000002</v>
      </c>
      <c r="W264">
        <v>61.519500000000001</v>
      </c>
      <c r="X264">
        <v>66.662499999999994</v>
      </c>
      <c r="Y264">
        <v>53.695</v>
      </c>
      <c r="Z264">
        <v>140.26900000000001</v>
      </c>
      <c r="AA264">
        <v>106.72</v>
      </c>
      <c r="AB264">
        <v>142.41149999999999</v>
      </c>
      <c r="AC264">
        <v>171.78699999999998</v>
      </c>
      <c r="AD264" s="8">
        <f t="shared" si="77"/>
        <v>110.19416264463281</v>
      </c>
      <c r="AE264" s="8">
        <f t="shared" si="78"/>
        <v>146.99655640929535</v>
      </c>
      <c r="AF264" s="8">
        <f t="shared" si="79"/>
        <v>119.36492137222065</v>
      </c>
      <c r="AG264" s="8">
        <f t="shared" si="80"/>
        <v>79.704663333081086</v>
      </c>
      <c r="AH264" s="2">
        <f>(100+95)/2</f>
        <v>97.5</v>
      </c>
      <c r="AK264" s="10">
        <v>44959</v>
      </c>
      <c r="AL264">
        <v>67.195000000000007</v>
      </c>
      <c r="AM264">
        <v>69.001499999999993</v>
      </c>
      <c r="AN264">
        <v>68.063500000000005</v>
      </c>
      <c r="AO264">
        <v>64.536500000000004</v>
      </c>
      <c r="AP264">
        <v>167.887</v>
      </c>
      <c r="AQ264">
        <v>137.75</v>
      </c>
      <c r="AR264">
        <v>166.50550000000001</v>
      </c>
      <c r="AS264">
        <v>199.4195</v>
      </c>
      <c r="AT264">
        <f t="shared" si="81"/>
        <v>102.06105892653989</v>
      </c>
      <c r="AU264">
        <f t="shared" si="82"/>
        <v>127.73417422867513</v>
      </c>
      <c r="AV264">
        <f t="shared" si="83"/>
        <v>104.23795310064833</v>
      </c>
      <c r="AW264">
        <f t="shared" si="84"/>
        <v>82.523562139108762</v>
      </c>
      <c r="AX264" s="2">
        <f>98</f>
        <v>98</v>
      </c>
    </row>
    <row r="265" spans="1:51" ht="14.25" customHeight="1" x14ac:dyDescent="0.2">
      <c r="A265" s="3" t="s">
        <v>6</v>
      </c>
      <c r="B265" s="3" t="s">
        <v>70</v>
      </c>
      <c r="C265" s="6">
        <v>8</v>
      </c>
      <c r="D265" s="5" t="s">
        <v>4</v>
      </c>
      <c r="E265" s="9">
        <v>44868</v>
      </c>
      <c r="F265">
        <v>51.358500000000006</v>
      </c>
      <c r="G265">
        <v>48.813500000000005</v>
      </c>
      <c r="H265">
        <v>52.6935</v>
      </c>
      <c r="I265">
        <v>52.607500000000002</v>
      </c>
      <c r="J265">
        <v>131.22899999999998</v>
      </c>
      <c r="K265">
        <v>101.636</v>
      </c>
      <c r="L265">
        <v>128.65600000000001</v>
      </c>
      <c r="M265">
        <v>163.33949999999999</v>
      </c>
      <c r="N265" s="8">
        <f t="shared" si="85"/>
        <v>99.798196282833857</v>
      </c>
      <c r="O265" s="8">
        <f t="shared" si="86"/>
        <v>122.47080266834588</v>
      </c>
      <c r="P265" s="8">
        <f t="shared" si="87"/>
        <v>104.44007663847779</v>
      </c>
      <c r="Q265" s="8">
        <f t="shared" si="88"/>
        <v>82.129016557538151</v>
      </c>
      <c r="R265" s="2">
        <f>100</f>
        <v>100</v>
      </c>
      <c r="U265" s="9">
        <v>44902</v>
      </c>
      <c r="V265">
        <v>50.067500000000003</v>
      </c>
      <c r="W265">
        <v>50.8735</v>
      </c>
      <c r="X265">
        <v>51.033500000000004</v>
      </c>
      <c r="Y265">
        <v>48.262500000000003</v>
      </c>
      <c r="Z265">
        <v>153.3905</v>
      </c>
      <c r="AA265">
        <v>126.32499999999999</v>
      </c>
      <c r="AB265">
        <v>151.9025</v>
      </c>
      <c r="AC265">
        <v>181.86799999999999</v>
      </c>
      <c r="AD265" s="8">
        <f t="shared" si="77"/>
        <v>83.233397765832962</v>
      </c>
      <c r="AE265" s="8">
        <f t="shared" si="78"/>
        <v>102.69339006530775</v>
      </c>
      <c r="AF265" s="8">
        <f t="shared" si="79"/>
        <v>85.670364213887211</v>
      </c>
      <c r="AG265" s="8">
        <f t="shared" si="80"/>
        <v>67.669614775551494</v>
      </c>
      <c r="AH265" s="2">
        <f>100</f>
        <v>100</v>
      </c>
      <c r="AK265" s="10">
        <v>44959</v>
      </c>
      <c r="AT265" t="e">
        <f t="shared" si="81"/>
        <v>#DIV/0!</v>
      </c>
      <c r="AU265" t="e">
        <f t="shared" si="82"/>
        <v>#DIV/0!</v>
      </c>
      <c r="AV265" t="e">
        <f t="shared" si="83"/>
        <v>#DIV/0!</v>
      </c>
      <c r="AW265" t="e">
        <f t="shared" si="84"/>
        <v>#DIV/0!</v>
      </c>
      <c r="AX265" s="2">
        <v>0</v>
      </c>
      <c r="AY265" s="3" t="s">
        <v>78</v>
      </c>
    </row>
    <row r="266" spans="1:51" ht="14.25" customHeight="1" x14ac:dyDescent="0.2">
      <c r="A266" s="3" t="s">
        <v>6</v>
      </c>
      <c r="B266" s="3" t="s">
        <v>71</v>
      </c>
      <c r="C266" s="6">
        <v>1</v>
      </c>
      <c r="D266" s="5" t="s">
        <v>4</v>
      </c>
      <c r="E266" s="9">
        <v>44868</v>
      </c>
      <c r="F266">
        <v>37.869</v>
      </c>
      <c r="G266">
        <v>38.423000000000002</v>
      </c>
      <c r="H266">
        <v>38.586500000000001</v>
      </c>
      <c r="I266">
        <v>36.608499999999999</v>
      </c>
      <c r="J266">
        <v>132.01900000000001</v>
      </c>
      <c r="K266">
        <v>96.384500000000003</v>
      </c>
      <c r="L266">
        <v>126.6315</v>
      </c>
      <c r="M266">
        <v>173.03050000000002</v>
      </c>
      <c r="N266" s="8">
        <f t="shared" si="85"/>
        <v>73.145494209166856</v>
      </c>
      <c r="O266" s="8">
        <f t="shared" si="86"/>
        <v>101.65394850831825</v>
      </c>
      <c r="P266" s="8">
        <f t="shared" si="87"/>
        <v>77.702289714644465</v>
      </c>
      <c r="Q266" s="8">
        <f t="shared" si="88"/>
        <v>53.950994188885765</v>
      </c>
      <c r="R266" s="2">
        <f>100</f>
        <v>100</v>
      </c>
      <c r="U266" s="9">
        <v>44902</v>
      </c>
      <c r="V266">
        <v>51.607500000000002</v>
      </c>
      <c r="W266">
        <v>43.460999999999999</v>
      </c>
      <c r="X266">
        <v>61.302500000000002</v>
      </c>
      <c r="Y266">
        <v>50.030999999999999</v>
      </c>
      <c r="Z266">
        <v>135.04499999999999</v>
      </c>
      <c r="AA266">
        <v>83.16749999999999</v>
      </c>
      <c r="AB266">
        <v>145.9085</v>
      </c>
      <c r="AC266">
        <v>176.0805</v>
      </c>
      <c r="AD266" s="8">
        <f t="shared" si="77"/>
        <v>97.448350549816752</v>
      </c>
      <c r="AE266" s="8">
        <f t="shared" si="78"/>
        <v>133.2558391198485</v>
      </c>
      <c r="AF266" s="8">
        <f t="shared" si="79"/>
        <v>107.13657874626907</v>
      </c>
      <c r="AG266" s="8">
        <f t="shared" si="80"/>
        <v>72.454956681745003</v>
      </c>
      <c r="AH266" s="2">
        <f>100</f>
        <v>100</v>
      </c>
      <c r="AK266" s="10">
        <v>44959</v>
      </c>
      <c r="AL266">
        <v>68.662499999999994</v>
      </c>
      <c r="AM266">
        <v>76.210000000000008</v>
      </c>
      <c r="AN266">
        <v>67.784000000000006</v>
      </c>
      <c r="AO266">
        <v>62.003</v>
      </c>
      <c r="AP266">
        <v>173.79399999999998</v>
      </c>
      <c r="AQ266">
        <v>148.86399999999998</v>
      </c>
      <c r="AR266">
        <v>170.655</v>
      </c>
      <c r="AS266">
        <v>201.89350000000002</v>
      </c>
      <c r="AT266">
        <f t="shared" si="81"/>
        <v>100.74535081763467</v>
      </c>
      <c r="AU266">
        <f t="shared" si="82"/>
        <v>130.54566584264836</v>
      </c>
      <c r="AV266">
        <f t="shared" si="83"/>
        <v>101.28575195570011</v>
      </c>
      <c r="AW266">
        <f t="shared" si="84"/>
        <v>78.312402330931903</v>
      </c>
      <c r="AX266" s="2">
        <f>(45+55)/2</f>
        <v>50</v>
      </c>
    </row>
    <row r="267" spans="1:51" ht="14.25" customHeight="1" x14ac:dyDescent="0.2">
      <c r="A267" s="3" t="s">
        <v>6</v>
      </c>
      <c r="B267" s="3" t="s">
        <v>71</v>
      </c>
      <c r="C267" s="6">
        <v>2</v>
      </c>
      <c r="D267" s="5" t="s">
        <v>4</v>
      </c>
      <c r="E267" s="9">
        <v>44868</v>
      </c>
      <c r="F267">
        <v>32.786000000000001</v>
      </c>
      <c r="G267">
        <v>33.555999999999997</v>
      </c>
      <c r="H267">
        <v>31.829000000000001</v>
      </c>
      <c r="I267">
        <v>32.933999999999997</v>
      </c>
      <c r="J267">
        <v>137.62200000000001</v>
      </c>
      <c r="K267">
        <v>103.7655</v>
      </c>
      <c r="L267">
        <v>131.95749999999998</v>
      </c>
      <c r="M267">
        <v>177.22649999999999</v>
      </c>
      <c r="N267" s="8">
        <f t="shared" si="85"/>
        <v>60.749226141169288</v>
      </c>
      <c r="O267" s="8">
        <f t="shared" si="86"/>
        <v>82.462668227879192</v>
      </c>
      <c r="P267" s="8">
        <f t="shared" si="87"/>
        <v>61.507644506754076</v>
      </c>
      <c r="Q267" s="8">
        <f t="shared" si="88"/>
        <v>47.386649287775811</v>
      </c>
      <c r="R267" s="2">
        <f>100</f>
        <v>100</v>
      </c>
      <c r="U267" s="9">
        <v>44902</v>
      </c>
      <c r="V267">
        <v>49.640500000000003</v>
      </c>
      <c r="W267">
        <v>35.6205</v>
      </c>
      <c r="X267">
        <v>63.179000000000002</v>
      </c>
      <c r="Y267">
        <v>50.070499999999996</v>
      </c>
      <c r="Z267">
        <v>133.339</v>
      </c>
      <c r="AA267">
        <v>75.996499999999997</v>
      </c>
      <c r="AB267">
        <v>150.06049999999999</v>
      </c>
      <c r="AC267">
        <v>174.05799999999999</v>
      </c>
      <c r="AD267" s="8">
        <f t="shared" si="77"/>
        <v>94.93342157958287</v>
      </c>
      <c r="AE267" s="8">
        <f t="shared" si="78"/>
        <v>119.52165560256064</v>
      </c>
      <c r="AF267" s="8">
        <f t="shared" si="79"/>
        <v>107.36099773091522</v>
      </c>
      <c r="AG267" s="8">
        <f t="shared" si="80"/>
        <v>73.354729457996754</v>
      </c>
      <c r="AH267" s="2">
        <f>100</f>
        <v>100</v>
      </c>
      <c r="AK267" s="10">
        <v>44959</v>
      </c>
      <c r="AL267">
        <v>69.759500000000003</v>
      </c>
      <c r="AM267">
        <v>81.12700000000001</v>
      </c>
      <c r="AN267">
        <v>69.383499999999998</v>
      </c>
      <c r="AO267">
        <v>58.769500000000001</v>
      </c>
      <c r="AP267">
        <v>180.41399999999999</v>
      </c>
      <c r="AQ267">
        <v>156.27500000000001</v>
      </c>
      <c r="AR267">
        <v>177.30799999999999</v>
      </c>
      <c r="AS267">
        <v>207.70150000000001</v>
      </c>
      <c r="AT267">
        <f t="shared" si="81"/>
        <v>98.599180218830043</v>
      </c>
      <c r="AU267">
        <f t="shared" si="82"/>
        <v>132.37808350663894</v>
      </c>
      <c r="AV267">
        <f t="shared" si="83"/>
        <v>99.785641369819757</v>
      </c>
      <c r="AW267">
        <f t="shared" si="84"/>
        <v>72.152692686379254</v>
      </c>
      <c r="AX267" s="2">
        <f>(99+100)/2</f>
        <v>99.5</v>
      </c>
    </row>
    <row r="268" spans="1:51" ht="14.25" customHeight="1" x14ac:dyDescent="0.2">
      <c r="A268" s="3" t="s">
        <v>6</v>
      </c>
      <c r="B268" s="3" t="s">
        <v>71</v>
      </c>
      <c r="C268" s="6">
        <v>3</v>
      </c>
      <c r="D268" s="5" t="s">
        <v>4</v>
      </c>
      <c r="E268" s="9">
        <v>44868</v>
      </c>
      <c r="F268">
        <v>44.993499999999997</v>
      </c>
      <c r="G268">
        <v>48.46</v>
      </c>
      <c r="H268">
        <v>44.95</v>
      </c>
      <c r="I268">
        <v>41.561</v>
      </c>
      <c r="J268">
        <v>146.30200000000002</v>
      </c>
      <c r="K268">
        <v>116.02800000000001</v>
      </c>
      <c r="L268">
        <v>140.50749999999999</v>
      </c>
      <c r="M268">
        <v>182.40699999999998</v>
      </c>
      <c r="N268" s="8">
        <f t="shared" si="85"/>
        <v>78.422321636067835</v>
      </c>
      <c r="O268" s="8">
        <f t="shared" si="86"/>
        <v>106.50274071775779</v>
      </c>
      <c r="P268" s="8">
        <f t="shared" si="87"/>
        <v>81.57749586321016</v>
      </c>
      <c r="Q268" s="8">
        <f t="shared" si="88"/>
        <v>58.101141951789138</v>
      </c>
      <c r="R268" s="2">
        <f>100</f>
        <v>100</v>
      </c>
      <c r="U268" s="9">
        <v>44902</v>
      </c>
      <c r="V268">
        <v>35.742000000000004</v>
      </c>
      <c r="W268">
        <v>26.201499999999999</v>
      </c>
      <c r="X268">
        <v>45.639499999999998</v>
      </c>
      <c r="Y268">
        <v>35.385999999999996</v>
      </c>
      <c r="Z268">
        <v>127.89150000000001</v>
      </c>
      <c r="AA268">
        <v>69.819000000000003</v>
      </c>
      <c r="AB268">
        <v>142.93299999999999</v>
      </c>
      <c r="AC268">
        <v>170.8425</v>
      </c>
      <c r="AD268" s="8">
        <f t="shared" si="77"/>
        <v>71.265173995144323</v>
      </c>
      <c r="AE268" s="8">
        <f t="shared" si="78"/>
        <v>95.695763330898458</v>
      </c>
      <c r="AF268" s="8">
        <f t="shared" si="79"/>
        <v>81.423271742704628</v>
      </c>
      <c r="AG268" s="8">
        <f t="shared" si="80"/>
        <v>52.817243952763505</v>
      </c>
      <c r="AH268" s="2">
        <f>(85+95)/2</f>
        <v>90</v>
      </c>
      <c r="AK268" s="10">
        <v>44959</v>
      </c>
      <c r="AL268">
        <v>41.274500000000003</v>
      </c>
      <c r="AM268">
        <v>43.739000000000004</v>
      </c>
      <c r="AN268">
        <v>44.072500000000005</v>
      </c>
      <c r="AO268">
        <v>39.012500000000003</v>
      </c>
      <c r="AP268">
        <v>143.6</v>
      </c>
      <c r="AQ268">
        <v>117.285</v>
      </c>
      <c r="AR268">
        <v>139.72</v>
      </c>
      <c r="AS268">
        <v>173.78199999999998</v>
      </c>
      <c r="AT268">
        <f t="shared" si="81"/>
        <v>73.293854456824519</v>
      </c>
      <c r="AU268">
        <f t="shared" si="82"/>
        <v>95.09694334313852</v>
      </c>
      <c r="AV268">
        <f t="shared" si="83"/>
        <v>80.435782278843405</v>
      </c>
      <c r="AW268">
        <f t="shared" si="84"/>
        <v>57.245212392537788</v>
      </c>
      <c r="AX268" s="2">
        <f>(100+98)/2</f>
        <v>99</v>
      </c>
    </row>
    <row r="269" spans="1:51" ht="14" customHeight="1" x14ac:dyDescent="0.2">
      <c r="A269" s="3" t="s">
        <v>6</v>
      </c>
      <c r="B269" s="3" t="s">
        <v>71</v>
      </c>
      <c r="C269" s="6">
        <v>4</v>
      </c>
      <c r="D269" s="5" t="s">
        <v>4</v>
      </c>
      <c r="E269" s="9">
        <v>44868</v>
      </c>
      <c r="F269">
        <v>34.725999999999999</v>
      </c>
      <c r="G269">
        <v>35.238</v>
      </c>
      <c r="H269">
        <v>34.436</v>
      </c>
      <c r="I269">
        <v>34.521999999999998</v>
      </c>
      <c r="J269">
        <v>141.80699999999999</v>
      </c>
      <c r="K269">
        <v>109.54350000000001</v>
      </c>
      <c r="L269">
        <v>135.72800000000001</v>
      </c>
      <c r="M269">
        <v>180.155</v>
      </c>
      <c r="N269" s="8">
        <f t="shared" si="85"/>
        <v>62.44494277433413</v>
      </c>
      <c r="O269" s="8">
        <f t="shared" si="86"/>
        <v>82.028509222363709</v>
      </c>
      <c r="P269" s="8">
        <f t="shared" si="87"/>
        <v>64.696893787575135</v>
      </c>
      <c r="Q269" s="8">
        <f t="shared" si="88"/>
        <v>48.864089256473591</v>
      </c>
      <c r="R269" s="2">
        <f>100</f>
        <v>100</v>
      </c>
      <c r="U269" s="9">
        <v>44902</v>
      </c>
      <c r="V269">
        <v>53.2515</v>
      </c>
      <c r="W269">
        <v>36.301499999999997</v>
      </c>
      <c r="X269">
        <v>70.61699999999999</v>
      </c>
      <c r="Y269">
        <v>52.867000000000004</v>
      </c>
      <c r="Z269">
        <v>118.21600000000001</v>
      </c>
      <c r="AA269">
        <v>56.768500000000003</v>
      </c>
      <c r="AB269">
        <v>136.73750000000001</v>
      </c>
      <c r="AC269">
        <v>160.97399999999999</v>
      </c>
      <c r="AD269" s="8">
        <f t="shared" si="77"/>
        <v>114.86712881505041</v>
      </c>
      <c r="AE269" s="8">
        <f t="shared" si="78"/>
        <v>163.06371491231931</v>
      </c>
      <c r="AF269" s="8">
        <f t="shared" si="79"/>
        <v>131.69273242526734</v>
      </c>
      <c r="AG269" s="8">
        <f t="shared" si="80"/>
        <v>83.746971560624715</v>
      </c>
      <c r="AH269" s="2">
        <f>100</f>
        <v>100</v>
      </c>
      <c r="AK269" s="10">
        <v>44959</v>
      </c>
      <c r="AL269">
        <v>64.579000000000008</v>
      </c>
      <c r="AM269">
        <v>71.152999999999992</v>
      </c>
      <c r="AN269">
        <v>64.085999999999999</v>
      </c>
      <c r="AO269">
        <v>58.511000000000003</v>
      </c>
      <c r="AP269">
        <v>163.39100000000002</v>
      </c>
      <c r="AQ269">
        <v>137.81649999999999</v>
      </c>
      <c r="AR269">
        <v>160.04849999999999</v>
      </c>
      <c r="AS269">
        <v>192.42099999999999</v>
      </c>
      <c r="AT269">
        <f t="shared" si="81"/>
        <v>100.78673243936325</v>
      </c>
      <c r="AU269">
        <f t="shared" si="82"/>
        <v>131.65343046732431</v>
      </c>
      <c r="AV269">
        <f t="shared" si="83"/>
        <v>102.10611158492583</v>
      </c>
      <c r="AW269">
        <f t="shared" si="84"/>
        <v>77.539899491219785</v>
      </c>
      <c r="AX269" s="2">
        <f>100</f>
        <v>100</v>
      </c>
    </row>
    <row r="270" spans="1:51" ht="14.25" customHeight="1" x14ac:dyDescent="0.2">
      <c r="A270" s="3" t="s">
        <v>6</v>
      </c>
      <c r="B270" s="3" t="s">
        <v>71</v>
      </c>
      <c r="C270" s="6">
        <v>5</v>
      </c>
      <c r="D270" s="5" t="s">
        <v>4</v>
      </c>
      <c r="E270" s="9">
        <v>44868</v>
      </c>
      <c r="F270">
        <v>34.697000000000003</v>
      </c>
      <c r="G270">
        <v>34.505499999999998</v>
      </c>
      <c r="H270">
        <v>33.625500000000002</v>
      </c>
      <c r="I270">
        <v>35.920999999999999</v>
      </c>
      <c r="J270">
        <v>149.29599999999999</v>
      </c>
      <c r="K270">
        <v>113.1645</v>
      </c>
      <c r="L270">
        <v>143.744</v>
      </c>
      <c r="M270">
        <v>191.029</v>
      </c>
      <c r="N270" s="8">
        <f t="shared" si="85"/>
        <v>59.263041206730257</v>
      </c>
      <c r="O270" s="8">
        <f t="shared" si="86"/>
        <v>77.753204405975367</v>
      </c>
      <c r="P270" s="8">
        <f t="shared" si="87"/>
        <v>59.651202832813894</v>
      </c>
      <c r="Q270" s="8">
        <f t="shared" si="88"/>
        <v>47.950075642965203</v>
      </c>
      <c r="R270" s="2">
        <f>100</f>
        <v>100</v>
      </c>
      <c r="U270" s="9">
        <v>44908</v>
      </c>
      <c r="V270">
        <v>50.745000000000005</v>
      </c>
      <c r="W270">
        <v>61.597000000000001</v>
      </c>
      <c r="X270">
        <v>46.361999999999995</v>
      </c>
      <c r="Y270">
        <v>44.248999999999995</v>
      </c>
      <c r="Z270">
        <v>152.11500000000001</v>
      </c>
      <c r="AA270">
        <v>139.28899999999999</v>
      </c>
      <c r="AB270">
        <v>138.84649999999999</v>
      </c>
      <c r="AC270">
        <v>178.1045</v>
      </c>
      <c r="AD270" s="8">
        <f t="shared" si="77"/>
        <v>85.067054531111324</v>
      </c>
      <c r="AE270" s="8">
        <f t="shared" si="78"/>
        <v>112.7672321576004</v>
      </c>
      <c r="AF270" s="8">
        <f t="shared" si="79"/>
        <v>85.146618748041902</v>
      </c>
      <c r="AG270" s="8">
        <f t="shared" si="80"/>
        <v>63.353228020628329</v>
      </c>
      <c r="AH270" s="2">
        <f>100</f>
        <v>100</v>
      </c>
      <c r="AK270" s="10">
        <v>44959</v>
      </c>
      <c r="AL270">
        <v>58.310500000000005</v>
      </c>
      <c r="AM270">
        <v>63.953499999999998</v>
      </c>
      <c r="AN270">
        <v>57.630499999999998</v>
      </c>
      <c r="AO270">
        <v>53.344499999999996</v>
      </c>
      <c r="AP270">
        <v>157.75749999999999</v>
      </c>
      <c r="AQ270">
        <v>132.917</v>
      </c>
      <c r="AR270">
        <v>153.68799999999999</v>
      </c>
      <c r="AS270">
        <v>186.66849999999999</v>
      </c>
      <c r="AT270">
        <f t="shared" si="81"/>
        <v>94.253379395591338</v>
      </c>
      <c r="AU270">
        <f t="shared" si="82"/>
        <v>122.69418133120668</v>
      </c>
      <c r="AV270">
        <f t="shared" si="83"/>
        <v>95.620851985841441</v>
      </c>
      <c r="AW270">
        <f t="shared" si="84"/>
        <v>72.87168161741269</v>
      </c>
      <c r="AX270" s="2">
        <f>(100+98)/2</f>
        <v>99</v>
      </c>
    </row>
    <row r="271" spans="1:51" ht="14.25" customHeight="1" x14ac:dyDescent="0.2">
      <c r="A271" s="3" t="s">
        <v>6</v>
      </c>
      <c r="B271" s="3" t="s">
        <v>71</v>
      </c>
      <c r="C271" s="6">
        <v>6</v>
      </c>
      <c r="D271" s="5" t="s">
        <v>4</v>
      </c>
      <c r="E271" s="9">
        <v>44868</v>
      </c>
      <c r="F271">
        <v>30.447000000000003</v>
      </c>
      <c r="G271">
        <v>28.549999999999997</v>
      </c>
      <c r="H271">
        <v>29.925000000000001</v>
      </c>
      <c r="I271">
        <v>32.8705</v>
      </c>
      <c r="J271">
        <v>115.56049999999999</v>
      </c>
      <c r="K271">
        <v>81.487499999999997</v>
      </c>
      <c r="L271">
        <v>109.2465</v>
      </c>
      <c r="M271">
        <v>155.91199999999998</v>
      </c>
      <c r="N271" s="8">
        <f t="shared" si="85"/>
        <v>67.185456968427815</v>
      </c>
      <c r="O271" s="8">
        <f t="shared" si="86"/>
        <v>89.341923607915319</v>
      </c>
      <c r="P271" s="8">
        <f t="shared" si="87"/>
        <v>69.850063846439028</v>
      </c>
      <c r="Q271" s="8">
        <f t="shared" si="88"/>
        <v>53.760951690697325</v>
      </c>
      <c r="R271" s="2">
        <f>100</f>
        <v>100</v>
      </c>
      <c r="U271" s="9">
        <v>44902</v>
      </c>
      <c r="V271">
        <v>41.626000000000005</v>
      </c>
      <c r="W271">
        <v>21.522500000000001</v>
      </c>
      <c r="X271">
        <v>56.536500000000004</v>
      </c>
      <c r="Y271">
        <v>46.768500000000003</v>
      </c>
      <c r="Z271">
        <v>124.88550000000001</v>
      </c>
      <c r="AA271">
        <v>62.452500000000001</v>
      </c>
      <c r="AB271">
        <v>144.01499999999999</v>
      </c>
      <c r="AC271">
        <v>167.87650000000002</v>
      </c>
      <c r="AD271" s="8">
        <f t="shared" si="77"/>
        <v>84.994895324116897</v>
      </c>
      <c r="AE271" s="8">
        <f t="shared" si="78"/>
        <v>87.878587726672265</v>
      </c>
      <c r="AF271" s="8">
        <f t="shared" si="79"/>
        <v>100.10629101135301</v>
      </c>
      <c r="AG271" s="8">
        <f t="shared" si="80"/>
        <v>71.040124734551881</v>
      </c>
      <c r="AH271" s="2">
        <f>100</f>
        <v>100</v>
      </c>
      <c r="AK271" s="10">
        <v>44959</v>
      </c>
      <c r="AL271">
        <v>56.358499999999999</v>
      </c>
      <c r="AM271">
        <v>62.185499999999998</v>
      </c>
      <c r="AN271">
        <v>55.832000000000001</v>
      </c>
      <c r="AO271">
        <v>51.049500000000002</v>
      </c>
      <c r="AP271">
        <v>153.12799999999999</v>
      </c>
      <c r="AQ271">
        <v>125.28749999999999</v>
      </c>
      <c r="AR271">
        <v>149.37</v>
      </c>
      <c r="AS271">
        <v>184.56549999999999</v>
      </c>
      <c r="AT271">
        <f t="shared" si="81"/>
        <v>93.852316362781465</v>
      </c>
      <c r="AU271">
        <f t="shared" si="82"/>
        <v>126.56731517509728</v>
      </c>
      <c r="AV271">
        <f t="shared" si="83"/>
        <v>95.314721831693106</v>
      </c>
      <c r="AW271">
        <f t="shared" si="84"/>
        <v>70.531179987592481</v>
      </c>
      <c r="AX271" s="2">
        <f>100</f>
        <v>100</v>
      </c>
    </row>
    <row r="272" spans="1:51" ht="14.25" customHeight="1" x14ac:dyDescent="0.2">
      <c r="A272" s="3" t="s">
        <v>6</v>
      </c>
      <c r="B272" s="3" t="s">
        <v>71</v>
      </c>
      <c r="C272" s="6">
        <v>7</v>
      </c>
      <c r="D272" s="5" t="s">
        <v>4</v>
      </c>
      <c r="E272" s="9">
        <v>44868</v>
      </c>
      <c r="F272">
        <v>37.177</v>
      </c>
      <c r="G272">
        <v>35.703000000000003</v>
      </c>
      <c r="H272">
        <v>37.669499999999999</v>
      </c>
      <c r="I272">
        <v>38.140500000000003</v>
      </c>
      <c r="J272">
        <v>112.49799999999999</v>
      </c>
      <c r="K272">
        <v>77.37299999999999</v>
      </c>
      <c r="L272">
        <v>106.4825</v>
      </c>
      <c r="M272">
        <v>153.60500000000002</v>
      </c>
      <c r="N272" s="8">
        <f t="shared" si="85"/>
        <v>84.269364788707364</v>
      </c>
      <c r="O272" s="8">
        <f t="shared" si="86"/>
        <v>117.66720949168317</v>
      </c>
      <c r="P272" s="8">
        <f t="shared" si="87"/>
        <v>90.209400605733336</v>
      </c>
      <c r="Q272" s="8">
        <f t="shared" si="88"/>
        <v>63.317128348686559</v>
      </c>
      <c r="R272" s="2">
        <f>100</f>
        <v>100</v>
      </c>
      <c r="U272" s="9">
        <v>44902</v>
      </c>
      <c r="V272">
        <v>35.43</v>
      </c>
      <c r="W272">
        <v>26.601500000000001</v>
      </c>
      <c r="X272">
        <v>46.573499999999996</v>
      </c>
      <c r="Y272">
        <v>33.07</v>
      </c>
      <c r="Z272">
        <v>109.8985</v>
      </c>
      <c r="AA272">
        <v>52.780500000000004</v>
      </c>
      <c r="AB272">
        <v>122.82249999999999</v>
      </c>
      <c r="AC272">
        <v>154.11000000000001</v>
      </c>
      <c r="AD272" s="8">
        <f t="shared" si="77"/>
        <v>82.209038339922742</v>
      </c>
      <c r="AE272" s="8">
        <f t="shared" si="78"/>
        <v>128.5206184102083</v>
      </c>
      <c r="AF272" s="8">
        <f t="shared" si="79"/>
        <v>96.694355675873709</v>
      </c>
      <c r="AG272" s="8">
        <f t="shared" si="80"/>
        <v>54.719680747518005</v>
      </c>
      <c r="AH272" s="2">
        <f>100</f>
        <v>100</v>
      </c>
      <c r="AK272" s="10">
        <v>44959</v>
      </c>
      <c r="AL272" s="3">
        <v>64.756</v>
      </c>
      <c r="AM272">
        <v>72.146000000000001</v>
      </c>
      <c r="AN272">
        <v>64.705500000000001</v>
      </c>
      <c r="AO272">
        <v>57.413499999999999</v>
      </c>
      <c r="AP272">
        <v>171.74900000000002</v>
      </c>
      <c r="AQ272">
        <v>145.27600000000001</v>
      </c>
      <c r="AR272">
        <v>169.31400000000002</v>
      </c>
      <c r="AS272">
        <v>200.63749999999999</v>
      </c>
      <c r="AT272">
        <f t="shared" si="81"/>
        <v>96.144839271262114</v>
      </c>
      <c r="AU272">
        <f t="shared" si="82"/>
        <v>126.63640243398773</v>
      </c>
      <c r="AV272">
        <f t="shared" si="83"/>
        <v>97.451495446330469</v>
      </c>
      <c r="AW272">
        <f t="shared" si="84"/>
        <v>72.969621830415548</v>
      </c>
      <c r="AX272" s="2">
        <f>100</f>
        <v>100</v>
      </c>
    </row>
    <row r="273" spans="1:51" ht="14.25" customHeight="1" x14ac:dyDescent="0.2">
      <c r="A273" s="3" t="s">
        <v>6</v>
      </c>
      <c r="B273" s="3" t="s">
        <v>71</v>
      </c>
      <c r="C273" s="6">
        <v>8</v>
      </c>
      <c r="D273" s="5" t="s">
        <v>4</v>
      </c>
      <c r="E273" s="9">
        <v>44868</v>
      </c>
      <c r="F273">
        <v>65.394000000000005</v>
      </c>
      <c r="G273">
        <v>63.167499999999997</v>
      </c>
      <c r="H273">
        <v>66.614000000000004</v>
      </c>
      <c r="I273">
        <v>66.393000000000001</v>
      </c>
      <c r="J273">
        <v>170.904</v>
      </c>
      <c r="K273">
        <v>139.5</v>
      </c>
      <c r="L273">
        <v>166.19650000000001</v>
      </c>
      <c r="M273">
        <v>207.01749999999998</v>
      </c>
      <c r="N273" s="8">
        <f t="shared" si="85"/>
        <v>97.572145766044102</v>
      </c>
      <c r="O273" s="8">
        <f t="shared" si="86"/>
        <v>115.46747311827957</v>
      </c>
      <c r="P273" s="8">
        <f t="shared" si="87"/>
        <v>102.20774805726955</v>
      </c>
      <c r="Q273" s="8">
        <f t="shared" si="88"/>
        <v>81.781564360500923</v>
      </c>
      <c r="R273" s="2">
        <f>100</f>
        <v>100</v>
      </c>
      <c r="U273" s="9">
        <v>44902</v>
      </c>
      <c r="V273">
        <v>55.564</v>
      </c>
      <c r="W273">
        <v>49.912500000000001</v>
      </c>
      <c r="X273">
        <v>67.055000000000007</v>
      </c>
      <c r="Y273">
        <v>55.613500000000002</v>
      </c>
      <c r="Z273">
        <v>139.63499999999999</v>
      </c>
      <c r="AA273">
        <v>89.859499999999997</v>
      </c>
      <c r="AB273">
        <v>152.18950000000001</v>
      </c>
      <c r="AC273">
        <v>176.69900000000001</v>
      </c>
      <c r="AD273" s="8">
        <f t="shared" si="77"/>
        <v>101.47040498442368</v>
      </c>
      <c r="AE273" s="8">
        <f t="shared" si="78"/>
        <v>141.63986556791437</v>
      </c>
      <c r="AF273" s="8">
        <f t="shared" si="79"/>
        <v>112.35351321871745</v>
      </c>
      <c r="AG273" s="8">
        <f t="shared" si="80"/>
        <v>80.257627377630882</v>
      </c>
      <c r="AH273" s="2">
        <f>100</f>
        <v>100</v>
      </c>
      <c r="AK273" s="10">
        <v>44959</v>
      </c>
      <c r="AL273">
        <v>53.756999999999998</v>
      </c>
      <c r="AM273">
        <v>58.804000000000002</v>
      </c>
      <c r="AN273">
        <v>53.4345</v>
      </c>
      <c r="AO273">
        <v>49.039500000000004</v>
      </c>
      <c r="AP273">
        <v>157.73949999999999</v>
      </c>
      <c r="AQ273">
        <v>130.9135</v>
      </c>
      <c r="AR273">
        <v>154.42250000000001</v>
      </c>
      <c r="AS273">
        <v>187.839</v>
      </c>
      <c r="AT273">
        <f t="shared" si="81"/>
        <v>86.902995128043401</v>
      </c>
      <c r="AU273">
        <f t="shared" si="82"/>
        <v>114.54143384754056</v>
      </c>
      <c r="AV273">
        <f t="shared" si="83"/>
        <v>88.237125418899439</v>
      </c>
      <c r="AW273">
        <f t="shared" si="84"/>
        <v>66.573355373484745</v>
      </c>
      <c r="AX273" s="2">
        <f>100</f>
        <v>100</v>
      </c>
    </row>
    <row r="274" spans="1:51" ht="14.25" customHeight="1" x14ac:dyDescent="0.2">
      <c r="A274" s="3" t="s">
        <v>6</v>
      </c>
      <c r="B274" s="4" t="s">
        <v>72</v>
      </c>
      <c r="C274" s="6">
        <v>1</v>
      </c>
      <c r="D274" s="5" t="s">
        <v>4</v>
      </c>
      <c r="E274" s="9">
        <v>44868</v>
      </c>
      <c r="F274">
        <v>97.282499999999999</v>
      </c>
      <c r="G274">
        <v>99.140500000000003</v>
      </c>
      <c r="H274">
        <v>99.573000000000008</v>
      </c>
      <c r="I274">
        <v>93.137500000000003</v>
      </c>
      <c r="J274">
        <v>174.62950000000001</v>
      </c>
      <c r="K274">
        <v>149.46</v>
      </c>
      <c r="L274">
        <v>170.53899999999999</v>
      </c>
      <c r="M274">
        <v>203.79500000000002</v>
      </c>
      <c r="N274" s="8">
        <f t="shared" si="85"/>
        <v>142.05525126052584</v>
      </c>
      <c r="O274" s="8">
        <f t="shared" si="86"/>
        <v>169.1477820152549</v>
      </c>
      <c r="P274" s="8">
        <f t="shared" si="87"/>
        <v>148.88743923677285</v>
      </c>
      <c r="Q274" s="8">
        <f t="shared" si="88"/>
        <v>116.53898525479035</v>
      </c>
      <c r="R274" s="2">
        <f>100</f>
        <v>100</v>
      </c>
      <c r="U274" s="9">
        <v>44902</v>
      </c>
      <c r="V274" s="3">
        <v>49.691500000000005</v>
      </c>
      <c r="W274">
        <v>32.373000000000005</v>
      </c>
      <c r="X274">
        <v>67.98599999999999</v>
      </c>
      <c r="Y274">
        <v>48.701000000000001</v>
      </c>
      <c r="Z274">
        <v>106.247</v>
      </c>
      <c r="AA274">
        <v>42.293500000000002</v>
      </c>
      <c r="AB274">
        <v>123.7975</v>
      </c>
      <c r="AC274">
        <v>152.53050000000002</v>
      </c>
      <c r="AD274" s="8">
        <f t="shared" si="77"/>
        <v>119.2629674249626</v>
      </c>
      <c r="AE274" s="8">
        <f t="shared" si="78"/>
        <v>195.18637615709272</v>
      </c>
      <c r="AF274" s="8">
        <f t="shared" si="79"/>
        <v>140.03861144207272</v>
      </c>
      <c r="AG274" s="8">
        <f t="shared" si="80"/>
        <v>81.41817538131717</v>
      </c>
      <c r="AH274" s="2">
        <f>100</f>
        <v>100</v>
      </c>
      <c r="AK274" s="10">
        <v>44959</v>
      </c>
      <c r="AT274" t="e">
        <f t="shared" si="81"/>
        <v>#DIV/0!</v>
      </c>
      <c r="AU274" t="e">
        <f t="shared" si="82"/>
        <v>#DIV/0!</v>
      </c>
      <c r="AV274" t="e">
        <f t="shared" si="83"/>
        <v>#DIV/0!</v>
      </c>
      <c r="AW274" t="e">
        <f t="shared" si="84"/>
        <v>#DIV/0!</v>
      </c>
      <c r="AX274" s="2">
        <v>0</v>
      </c>
      <c r="AY274" s="3" t="s">
        <v>78</v>
      </c>
    </row>
    <row r="275" spans="1:51" ht="14.25" customHeight="1" x14ac:dyDescent="0.2">
      <c r="A275" s="3" t="s">
        <v>6</v>
      </c>
      <c r="B275" s="4" t="s">
        <v>72</v>
      </c>
      <c r="C275" s="6">
        <v>2</v>
      </c>
      <c r="D275" s="5" t="s">
        <v>4</v>
      </c>
      <c r="E275" s="9">
        <v>44868</v>
      </c>
      <c r="F275">
        <v>71.742999999999995</v>
      </c>
      <c r="G275">
        <v>70.745499999999993</v>
      </c>
      <c r="H275">
        <v>71.394000000000005</v>
      </c>
      <c r="I275">
        <v>73.09899999999999</v>
      </c>
      <c r="J275">
        <v>163.67700000000002</v>
      </c>
      <c r="K275">
        <v>138.6985</v>
      </c>
      <c r="L275">
        <v>159.83949999999999</v>
      </c>
      <c r="M275">
        <v>192.5745</v>
      </c>
      <c r="N275" s="8">
        <f t="shared" si="85"/>
        <v>111.77175168166571</v>
      </c>
      <c r="O275" s="8">
        <f t="shared" si="86"/>
        <v>130.06703389005648</v>
      </c>
      <c r="P275" s="8">
        <f t="shared" si="87"/>
        <v>113.89844187450539</v>
      </c>
      <c r="Q275" s="8">
        <f t="shared" si="88"/>
        <v>96.7949806438547</v>
      </c>
      <c r="R275" s="2">
        <f>100</f>
        <v>100</v>
      </c>
      <c r="U275" s="9">
        <v>44902</v>
      </c>
      <c r="V275">
        <v>41.636000000000003</v>
      </c>
      <c r="W275">
        <v>22.760999999999999</v>
      </c>
      <c r="X275">
        <v>61.403499999999994</v>
      </c>
      <c r="Y275">
        <v>40.8095</v>
      </c>
      <c r="Z275">
        <v>109.053</v>
      </c>
      <c r="AA275">
        <v>43.664000000000001</v>
      </c>
      <c r="AB275">
        <v>129.803</v>
      </c>
      <c r="AC275">
        <v>153.726</v>
      </c>
      <c r="AD275" s="8">
        <f t="shared" si="77"/>
        <v>97.357981898709809</v>
      </c>
      <c r="AE275" s="8">
        <f t="shared" si="78"/>
        <v>132.92540765848295</v>
      </c>
      <c r="AF275" s="8">
        <f t="shared" si="79"/>
        <v>120.62812492777516</v>
      </c>
      <c r="AG275" s="8">
        <f t="shared" si="80"/>
        <v>67.694615744896765</v>
      </c>
      <c r="AH275" s="2">
        <f>(100+95)/2</f>
        <v>97.5</v>
      </c>
      <c r="AK275" s="10">
        <v>44959</v>
      </c>
      <c r="AL275">
        <v>72.883499999999998</v>
      </c>
      <c r="AM275">
        <v>79.747500000000002</v>
      </c>
      <c r="AN275">
        <v>73.927500000000009</v>
      </c>
      <c r="AO275">
        <v>64.978999999999999</v>
      </c>
      <c r="AP275">
        <v>159.39999999999998</v>
      </c>
      <c r="AQ275">
        <v>131.6095</v>
      </c>
      <c r="AR275">
        <v>155.917</v>
      </c>
      <c r="AS275">
        <v>190.58449999999999</v>
      </c>
      <c r="AT275">
        <f t="shared" si="81"/>
        <v>116.59531053952323</v>
      </c>
      <c r="AU275">
        <f t="shared" si="82"/>
        <v>154.51477666885751</v>
      </c>
      <c r="AV275">
        <f t="shared" si="83"/>
        <v>120.90735776085995</v>
      </c>
      <c r="AW275">
        <f t="shared" si="84"/>
        <v>86.941199310542046</v>
      </c>
      <c r="AX275" s="2">
        <f>(95+90)/2</f>
        <v>92.5</v>
      </c>
    </row>
    <row r="276" spans="1:51" ht="14.25" customHeight="1" x14ac:dyDescent="0.2">
      <c r="A276" s="3" t="s">
        <v>6</v>
      </c>
      <c r="B276" s="4" t="s">
        <v>72</v>
      </c>
      <c r="C276" s="6">
        <v>3</v>
      </c>
      <c r="D276" s="5" t="s">
        <v>4</v>
      </c>
      <c r="E276" s="9">
        <v>44868</v>
      </c>
      <c r="F276">
        <v>42.317499999999995</v>
      </c>
      <c r="G276">
        <v>39.649500000000003</v>
      </c>
      <c r="H276">
        <v>41.302</v>
      </c>
      <c r="I276">
        <v>45.983500000000006</v>
      </c>
      <c r="J276">
        <v>153.13650000000001</v>
      </c>
      <c r="K276">
        <v>124.5455</v>
      </c>
      <c r="L276">
        <v>149.5805</v>
      </c>
      <c r="M276">
        <v>185.14099999999999</v>
      </c>
      <c r="N276" s="8">
        <f t="shared" si="85"/>
        <v>70.466299673820401</v>
      </c>
      <c r="O276" s="8">
        <f t="shared" si="86"/>
        <v>81.180151029141953</v>
      </c>
      <c r="P276" s="8">
        <f t="shared" si="87"/>
        <v>70.410314178652968</v>
      </c>
      <c r="Q276" s="8">
        <f t="shared" si="88"/>
        <v>63.334391085713065</v>
      </c>
      <c r="R276" s="2">
        <f>100</f>
        <v>100</v>
      </c>
      <c r="U276" s="9">
        <v>44902</v>
      </c>
      <c r="V276">
        <v>43.128</v>
      </c>
      <c r="W276">
        <v>30.427</v>
      </c>
      <c r="X276">
        <v>55.9435</v>
      </c>
      <c r="Y276">
        <v>42.976500000000001</v>
      </c>
      <c r="Z276">
        <v>143.31549999999999</v>
      </c>
      <c r="AA276">
        <v>81.638000000000005</v>
      </c>
      <c r="AB276">
        <v>160.48650000000001</v>
      </c>
      <c r="AC276">
        <v>187.72550000000001</v>
      </c>
      <c r="AD276" s="8">
        <f t="shared" si="77"/>
        <v>76.737268474100858</v>
      </c>
      <c r="AE276" s="8">
        <f t="shared" si="78"/>
        <v>95.040116122393968</v>
      </c>
      <c r="AF276" s="8">
        <f t="shared" si="79"/>
        <v>88.889672963146424</v>
      </c>
      <c r="AG276" s="8">
        <f t="shared" si="80"/>
        <v>58.377830928669788</v>
      </c>
      <c r="AH276" s="7">
        <f>(100+90)/2</f>
        <v>95</v>
      </c>
      <c r="AK276" s="10">
        <v>44959</v>
      </c>
      <c r="AL276">
        <v>45.957999999999998</v>
      </c>
      <c r="AM276">
        <v>49.594000000000001</v>
      </c>
      <c r="AN276">
        <v>46.4345</v>
      </c>
      <c r="AO276">
        <v>41.834000000000003</v>
      </c>
      <c r="AP276">
        <v>136.40350000000001</v>
      </c>
      <c r="AQ276">
        <v>108.1425</v>
      </c>
      <c r="AR276">
        <v>132.15799999999999</v>
      </c>
      <c r="AS276">
        <v>168.70499999999998</v>
      </c>
      <c r="AT276">
        <f t="shared" si="81"/>
        <v>85.916343788832378</v>
      </c>
      <c r="AU276">
        <f t="shared" si="82"/>
        <v>116.94264512102087</v>
      </c>
      <c r="AV276">
        <f t="shared" si="83"/>
        <v>89.595767944430165</v>
      </c>
      <c r="AW276">
        <f t="shared" si="84"/>
        <v>63.232684271361265</v>
      </c>
      <c r="AX276" s="2">
        <f>(100+95)/2</f>
        <v>97.5</v>
      </c>
    </row>
    <row r="277" spans="1:51" ht="14.25" customHeight="1" x14ac:dyDescent="0.2">
      <c r="A277" s="3" t="s">
        <v>6</v>
      </c>
      <c r="B277" s="4" t="s">
        <v>72</v>
      </c>
      <c r="C277" s="6">
        <v>4</v>
      </c>
      <c r="D277" s="5" t="s">
        <v>4</v>
      </c>
      <c r="E277" s="9">
        <v>44868</v>
      </c>
      <c r="F277">
        <v>52.538499999999999</v>
      </c>
      <c r="G277">
        <v>50.600499999999997</v>
      </c>
      <c r="H277">
        <v>53.256999999999998</v>
      </c>
      <c r="I277">
        <v>53.770499999999998</v>
      </c>
      <c r="J277">
        <v>134.41149999999999</v>
      </c>
      <c r="K277">
        <v>105.54400000000001</v>
      </c>
      <c r="L277">
        <v>130.6395</v>
      </c>
      <c r="M277">
        <v>167.07499999999999</v>
      </c>
      <c r="N277" s="8">
        <f t="shared" si="85"/>
        <v>99.67389323086195</v>
      </c>
      <c r="O277" s="8">
        <f t="shared" si="86"/>
        <v>122.25353880845901</v>
      </c>
      <c r="P277" s="8">
        <f t="shared" si="87"/>
        <v>103.95427875948698</v>
      </c>
      <c r="Q277" s="8">
        <f t="shared" si="88"/>
        <v>82.067798892712858</v>
      </c>
      <c r="R277" s="2">
        <f>100</f>
        <v>100</v>
      </c>
      <c r="U277" s="9">
        <v>44902</v>
      </c>
      <c r="V277">
        <v>41.632000000000005</v>
      </c>
      <c r="W277">
        <v>21.683</v>
      </c>
      <c r="X277">
        <v>58.801000000000002</v>
      </c>
      <c r="Y277">
        <v>44.473500000000001</v>
      </c>
      <c r="Z277">
        <v>127.81649999999999</v>
      </c>
      <c r="AA277">
        <v>60.241500000000002</v>
      </c>
      <c r="AB277">
        <v>150.29300000000001</v>
      </c>
      <c r="AC277">
        <v>172.78199999999998</v>
      </c>
      <c r="AD277" s="8">
        <f t="shared" si="77"/>
        <v>83.057821173322708</v>
      </c>
      <c r="AE277" s="8">
        <f t="shared" si="78"/>
        <v>91.783322128433056</v>
      </c>
      <c r="AF277" s="8">
        <f t="shared" si="79"/>
        <v>99.766822140751728</v>
      </c>
      <c r="AG277" s="8">
        <f t="shared" si="80"/>
        <v>65.636133972288789</v>
      </c>
      <c r="AH277" s="2">
        <f>100</f>
        <v>100</v>
      </c>
      <c r="AK277" s="10">
        <v>44959</v>
      </c>
      <c r="AL277">
        <v>80.762</v>
      </c>
      <c r="AM277">
        <v>92.356999999999999</v>
      </c>
      <c r="AN277">
        <v>81.238</v>
      </c>
      <c r="AO277">
        <v>68.692000000000007</v>
      </c>
      <c r="AP277">
        <v>174.83699999999999</v>
      </c>
      <c r="AQ277">
        <v>149.43049999999999</v>
      </c>
      <c r="AR277">
        <v>170.9015</v>
      </c>
      <c r="AS277">
        <v>204.262</v>
      </c>
      <c r="AT277">
        <f t="shared" si="81"/>
        <v>117.79148578390158</v>
      </c>
      <c r="AU277">
        <f t="shared" si="82"/>
        <v>157.60527469291745</v>
      </c>
      <c r="AV277">
        <f t="shared" si="83"/>
        <v>121.21420818424649</v>
      </c>
      <c r="AW277">
        <f t="shared" si="84"/>
        <v>85.75486385132821</v>
      </c>
      <c r="AX277" s="2">
        <f>100</f>
        <v>100</v>
      </c>
    </row>
    <row r="278" spans="1:51" ht="14.25" customHeight="1" x14ac:dyDescent="0.2">
      <c r="A278" s="3" t="s">
        <v>6</v>
      </c>
      <c r="B278" s="4" t="s">
        <v>72</v>
      </c>
      <c r="C278" s="6">
        <v>5</v>
      </c>
      <c r="D278" s="5" t="s">
        <v>4</v>
      </c>
      <c r="E278" s="9">
        <v>44868</v>
      </c>
      <c r="F278">
        <v>38.680499999999995</v>
      </c>
      <c r="G278">
        <v>32.667999999999999</v>
      </c>
      <c r="H278">
        <v>38.352500000000006</v>
      </c>
      <c r="I278">
        <v>45.007999999999996</v>
      </c>
      <c r="J278">
        <v>121.70699999999999</v>
      </c>
      <c r="K278">
        <v>91.646000000000001</v>
      </c>
      <c r="L278">
        <v>117.53</v>
      </c>
      <c r="M278">
        <v>155.84199999999998</v>
      </c>
      <c r="N278" s="8">
        <f t="shared" si="85"/>
        <v>81.043222657694301</v>
      </c>
      <c r="O278" s="8">
        <f t="shared" si="86"/>
        <v>90.896929489557635</v>
      </c>
      <c r="P278" s="8">
        <f t="shared" si="87"/>
        <v>83.211839530332696</v>
      </c>
      <c r="Q278" s="8">
        <f t="shared" si="88"/>
        <v>73.645358760796185</v>
      </c>
      <c r="R278" s="2">
        <f>100</f>
        <v>100</v>
      </c>
      <c r="U278" s="9">
        <v>44902</v>
      </c>
      <c r="V278">
        <v>49.4405</v>
      </c>
      <c r="W278">
        <v>56.953000000000003</v>
      </c>
      <c r="X278">
        <v>44.783500000000004</v>
      </c>
      <c r="Y278">
        <v>46.554000000000002</v>
      </c>
      <c r="Z278">
        <v>154.029</v>
      </c>
      <c r="AA278">
        <v>144.89000000000001</v>
      </c>
      <c r="AB278">
        <v>114.717</v>
      </c>
      <c r="AC278">
        <v>172.47250000000003</v>
      </c>
      <c r="AD278" s="8">
        <f t="shared" si="77"/>
        <v>81.850349609489115</v>
      </c>
      <c r="AE278" s="8">
        <f t="shared" si="78"/>
        <v>100.23476430395472</v>
      </c>
      <c r="AF278" s="8">
        <f t="shared" si="79"/>
        <v>99.54751693297419</v>
      </c>
      <c r="AG278" s="8">
        <f t="shared" si="80"/>
        <v>68.829929409036211</v>
      </c>
      <c r="AH278" s="2">
        <f>100</f>
        <v>100</v>
      </c>
      <c r="AK278" s="10">
        <v>44959</v>
      </c>
      <c r="AL278">
        <v>77.061499999999995</v>
      </c>
      <c r="AM278">
        <v>85.188999999999993</v>
      </c>
      <c r="AN278">
        <v>78.352999999999994</v>
      </c>
      <c r="AO278">
        <v>67.682500000000005</v>
      </c>
      <c r="AP278">
        <v>169.8125</v>
      </c>
      <c r="AQ278">
        <v>143.98050000000001</v>
      </c>
      <c r="AR278">
        <v>165.94550000000001</v>
      </c>
      <c r="AS278">
        <v>199.50900000000001</v>
      </c>
      <c r="AT278">
        <f t="shared" si="81"/>
        <v>115.71988222304012</v>
      </c>
      <c r="AU278">
        <f t="shared" si="82"/>
        <v>150.87595195182681</v>
      </c>
      <c r="AV278">
        <f t="shared" si="83"/>
        <v>120.40106541002918</v>
      </c>
      <c r="AW278">
        <f t="shared" si="84"/>
        <v>86.507563568560812</v>
      </c>
      <c r="AX278" s="2">
        <f>(95+100)/2</f>
        <v>97.5</v>
      </c>
    </row>
    <row r="279" spans="1:51" ht="14.25" customHeight="1" x14ac:dyDescent="0.2">
      <c r="A279" s="3" t="s">
        <v>6</v>
      </c>
      <c r="B279" s="4" t="s">
        <v>72</v>
      </c>
      <c r="C279" s="6">
        <v>6</v>
      </c>
      <c r="D279" s="5" t="s">
        <v>4</v>
      </c>
      <c r="E279" s="9">
        <v>44868</v>
      </c>
      <c r="F279">
        <v>52.516999999999996</v>
      </c>
      <c r="G279">
        <v>51.563000000000002</v>
      </c>
      <c r="H279">
        <v>53.037999999999997</v>
      </c>
      <c r="I279">
        <v>52.963499999999996</v>
      </c>
      <c r="J279">
        <v>157.952</v>
      </c>
      <c r="K279">
        <v>130.73599999999999</v>
      </c>
      <c r="L279">
        <v>154.66</v>
      </c>
      <c r="M279">
        <v>188.44299999999998</v>
      </c>
      <c r="N279" s="8">
        <f t="shared" si="85"/>
        <v>84.784206594408417</v>
      </c>
      <c r="O279" s="8">
        <f t="shared" si="86"/>
        <v>100.57340747766493</v>
      </c>
      <c r="P279" s="8">
        <f t="shared" si="87"/>
        <v>87.44788568472778</v>
      </c>
      <c r="Q279" s="8">
        <f t="shared" si="88"/>
        <v>71.669908141984578</v>
      </c>
      <c r="R279" s="2">
        <f>100</f>
        <v>100</v>
      </c>
      <c r="U279" s="9">
        <v>44902</v>
      </c>
      <c r="V279">
        <v>55.899000000000001</v>
      </c>
      <c r="W279">
        <v>44.515000000000001</v>
      </c>
      <c r="X279">
        <v>64.761499999999998</v>
      </c>
      <c r="Y279">
        <v>58.387</v>
      </c>
      <c r="Z279">
        <v>151.0385</v>
      </c>
      <c r="AA279">
        <v>95.644999999999996</v>
      </c>
      <c r="AB279">
        <v>163.47399999999999</v>
      </c>
      <c r="AC279">
        <v>193.6465</v>
      </c>
      <c r="AD279" s="8">
        <f t="shared" si="77"/>
        <v>94.374911032617518</v>
      </c>
      <c r="AE279" s="8">
        <f t="shared" si="78"/>
        <v>118.6818443201422</v>
      </c>
      <c r="AF279" s="8">
        <f t="shared" si="79"/>
        <v>101.02023869239144</v>
      </c>
      <c r="AG279" s="8">
        <f t="shared" si="80"/>
        <v>76.885897756995348</v>
      </c>
      <c r="AH279" s="2">
        <f>100</f>
        <v>100</v>
      </c>
      <c r="AK279" s="10">
        <v>44959</v>
      </c>
      <c r="AL279">
        <v>69.947500000000005</v>
      </c>
      <c r="AM279">
        <v>76.619</v>
      </c>
      <c r="AN279">
        <v>67.625500000000002</v>
      </c>
      <c r="AO279">
        <v>65.548000000000002</v>
      </c>
      <c r="AP279">
        <v>185.267</v>
      </c>
      <c r="AQ279">
        <v>160.40899999999999</v>
      </c>
      <c r="AR279">
        <v>181.773</v>
      </c>
      <c r="AS279">
        <v>213.6035</v>
      </c>
      <c r="AT279">
        <f t="shared" si="81"/>
        <v>96.275173128511838</v>
      </c>
      <c r="AU279">
        <f t="shared" si="82"/>
        <v>121.80017954104819</v>
      </c>
      <c r="AV279">
        <f t="shared" si="83"/>
        <v>94.868338532125236</v>
      </c>
      <c r="AW279">
        <f t="shared" si="84"/>
        <v>78.251245883143312</v>
      </c>
      <c r="AX279" s="2">
        <f>100</f>
        <v>100</v>
      </c>
    </row>
    <row r="280" spans="1:51" ht="14.25" customHeight="1" x14ac:dyDescent="0.2">
      <c r="A280" s="3" t="s">
        <v>6</v>
      </c>
      <c r="B280" s="4" t="s">
        <v>72</v>
      </c>
      <c r="C280" s="6">
        <v>7</v>
      </c>
      <c r="D280" s="5" t="s">
        <v>4</v>
      </c>
      <c r="E280" s="9">
        <v>44868</v>
      </c>
      <c r="F280">
        <v>105.29300000000001</v>
      </c>
      <c r="G280">
        <v>105.813</v>
      </c>
      <c r="H280">
        <v>106.58</v>
      </c>
      <c r="I280">
        <v>103.443</v>
      </c>
      <c r="J280">
        <v>175.416</v>
      </c>
      <c r="K280">
        <v>150.3535</v>
      </c>
      <c r="L280">
        <v>172.35599999999999</v>
      </c>
      <c r="M280">
        <v>203.50550000000001</v>
      </c>
      <c r="N280" s="8">
        <f t="shared" si="85"/>
        <v>153.06309002599534</v>
      </c>
      <c r="O280" s="8">
        <f t="shared" si="86"/>
        <v>179.45917454532156</v>
      </c>
      <c r="P280" s="8">
        <f t="shared" si="87"/>
        <v>157.68467590336283</v>
      </c>
      <c r="Q280" s="8">
        <f t="shared" si="88"/>
        <v>129.61794644370789</v>
      </c>
      <c r="R280" s="2">
        <f>100</f>
        <v>100</v>
      </c>
      <c r="U280" s="9">
        <v>44902</v>
      </c>
      <c r="V280">
        <v>50.100999999999999</v>
      </c>
      <c r="W280">
        <v>39.516500000000001</v>
      </c>
      <c r="X280">
        <v>62.744500000000002</v>
      </c>
      <c r="Y280">
        <v>47.988500000000002</v>
      </c>
      <c r="Z280">
        <v>119.99250000000001</v>
      </c>
      <c r="AA280">
        <v>62.296999999999997</v>
      </c>
      <c r="AB280">
        <v>132.96350000000001</v>
      </c>
      <c r="AC280">
        <v>164.7775</v>
      </c>
      <c r="AD280" s="8">
        <f t="shared" si="77"/>
        <v>106.47127945496592</v>
      </c>
      <c r="AE280" s="8">
        <f t="shared" si="78"/>
        <v>161.75269274603914</v>
      </c>
      <c r="AF280" s="8">
        <f t="shared" si="79"/>
        <v>120.33262887935409</v>
      </c>
      <c r="AG280" s="8">
        <f t="shared" si="80"/>
        <v>74.264189588991215</v>
      </c>
      <c r="AH280" s="2">
        <f>100</f>
        <v>100</v>
      </c>
      <c r="AK280" s="10">
        <v>44959</v>
      </c>
      <c r="AL280">
        <v>66.504999999999995</v>
      </c>
      <c r="AM280">
        <v>72.273499999999999</v>
      </c>
      <c r="AN280">
        <v>66.078999999999994</v>
      </c>
      <c r="AO280">
        <v>61.140500000000003</v>
      </c>
      <c r="AP280">
        <v>166.72500000000002</v>
      </c>
      <c r="AQ280">
        <v>141.26050000000001</v>
      </c>
      <c r="AR280">
        <v>163.185</v>
      </c>
      <c r="AS280">
        <v>195.58750000000001</v>
      </c>
      <c r="AT280">
        <f t="shared" si="81"/>
        <v>101.71704903283849</v>
      </c>
      <c r="AU280">
        <f t="shared" si="82"/>
        <v>130.4663547134549</v>
      </c>
      <c r="AV280">
        <f t="shared" si="83"/>
        <v>103.25792811839322</v>
      </c>
      <c r="AW280">
        <f t="shared" si="84"/>
        <v>79.712801175944264</v>
      </c>
      <c r="AX280" s="2">
        <f>(100+98)/2</f>
        <v>99</v>
      </c>
    </row>
    <row r="281" spans="1:51" ht="14.25" customHeight="1" x14ac:dyDescent="0.2">
      <c r="A281" s="3" t="s">
        <v>6</v>
      </c>
      <c r="B281" s="4" t="s">
        <v>72</v>
      </c>
      <c r="C281" s="6">
        <v>8</v>
      </c>
      <c r="D281" s="5" t="s">
        <v>4</v>
      </c>
      <c r="E281" s="9">
        <v>44868</v>
      </c>
      <c r="F281">
        <f>(F279+F280)/2</f>
        <v>78.905000000000001</v>
      </c>
      <c r="G281">
        <f t="shared" ref="G281:M281" si="89">(G279+G280)/2</f>
        <v>78.688000000000002</v>
      </c>
      <c r="H281">
        <f t="shared" si="89"/>
        <v>79.808999999999997</v>
      </c>
      <c r="I281">
        <f t="shared" si="89"/>
        <v>78.203249999999997</v>
      </c>
      <c r="J281">
        <f t="shared" si="89"/>
        <v>166.684</v>
      </c>
      <c r="K281">
        <f t="shared" si="89"/>
        <v>140.54474999999999</v>
      </c>
      <c r="L281">
        <f t="shared" si="89"/>
        <v>163.50799999999998</v>
      </c>
      <c r="M281">
        <f t="shared" si="89"/>
        <v>195.97424999999998</v>
      </c>
      <c r="N281" s="8">
        <f t="shared" si="85"/>
        <v>120.71209594202203</v>
      </c>
      <c r="O281" s="8">
        <f t="shared" si="86"/>
        <v>142.7690468694135</v>
      </c>
      <c r="P281" s="8">
        <f t="shared" si="87"/>
        <v>124.46666218166696</v>
      </c>
      <c r="Q281" s="8">
        <f t="shared" si="88"/>
        <v>101.75739287176761</v>
      </c>
      <c r="R281" s="2">
        <f>100</f>
        <v>100</v>
      </c>
      <c r="U281" s="9">
        <v>44902</v>
      </c>
      <c r="V281">
        <v>49.939499999999995</v>
      </c>
      <c r="W281">
        <v>43.855000000000004</v>
      </c>
      <c r="X281">
        <v>66.142499999999998</v>
      </c>
      <c r="Y281">
        <v>48.290999999999997</v>
      </c>
      <c r="Z281">
        <v>121.31</v>
      </c>
      <c r="AA281">
        <v>58.351999999999997</v>
      </c>
      <c r="AB281">
        <v>140.042</v>
      </c>
      <c r="AC281">
        <v>165.47750000000002</v>
      </c>
      <c r="AD281" s="8">
        <f t="shared" si="77"/>
        <v>104.97545544472837</v>
      </c>
      <c r="AE281" s="8">
        <f t="shared" si="78"/>
        <v>191.64767274472172</v>
      </c>
      <c r="AF281" s="8">
        <f t="shared" si="79"/>
        <v>120.43770797332229</v>
      </c>
      <c r="AG281" s="8">
        <f t="shared" si="80"/>
        <v>74.416189512169311</v>
      </c>
      <c r="AH281" s="2">
        <f>100</f>
        <v>100</v>
      </c>
      <c r="AK281" s="10">
        <v>44959</v>
      </c>
      <c r="AL281">
        <v>68.31450000000001</v>
      </c>
      <c r="AM281">
        <v>75.885999999999996</v>
      </c>
      <c r="AN281">
        <v>68.334499999999991</v>
      </c>
      <c r="AO281">
        <v>60.744</v>
      </c>
      <c r="AP281">
        <v>154.7595</v>
      </c>
      <c r="AQ281">
        <v>128.89400000000001</v>
      </c>
      <c r="AR281">
        <v>149.77250000000001</v>
      </c>
      <c r="AS281">
        <v>185.62</v>
      </c>
      <c r="AT281">
        <f t="shared" si="81"/>
        <v>112.56302521008405</v>
      </c>
      <c r="AU281">
        <f t="shared" si="82"/>
        <v>150.1305724083355</v>
      </c>
      <c r="AV281">
        <f t="shared" si="83"/>
        <v>116.34510674523025</v>
      </c>
      <c r="AW281">
        <f t="shared" si="84"/>
        <v>83.448550802715218</v>
      </c>
      <c r="AX281" s="2">
        <f>100</f>
        <v>100</v>
      </c>
    </row>
    <row r="282" spans="1:51" ht="14.25" customHeight="1" x14ac:dyDescent="0.2">
      <c r="A282" s="3" t="s">
        <v>6</v>
      </c>
      <c r="B282" s="4" t="s">
        <v>73</v>
      </c>
      <c r="C282" s="6">
        <v>1</v>
      </c>
      <c r="D282" s="5" t="s">
        <v>4</v>
      </c>
      <c r="E282" s="9">
        <v>44868</v>
      </c>
      <c r="F282">
        <v>87.948000000000008</v>
      </c>
      <c r="G282">
        <v>84.013000000000005</v>
      </c>
      <c r="H282">
        <v>89.731500000000011</v>
      </c>
      <c r="I282">
        <v>90.097999999999999</v>
      </c>
      <c r="J282">
        <v>169.6885</v>
      </c>
      <c r="K282">
        <v>141.58499999999998</v>
      </c>
      <c r="L282">
        <v>167.45350000000002</v>
      </c>
      <c r="M282">
        <v>200.05850000000001</v>
      </c>
      <c r="N282" s="8">
        <f t="shared" si="85"/>
        <v>132.16417140819794</v>
      </c>
      <c r="O282" s="8">
        <f t="shared" si="86"/>
        <v>151.31062612564895</v>
      </c>
      <c r="P282" s="8">
        <f t="shared" si="87"/>
        <v>136.64409821233954</v>
      </c>
      <c r="Q282" s="8">
        <f t="shared" si="88"/>
        <v>114.84135890252101</v>
      </c>
      <c r="R282" s="2">
        <f>100</f>
        <v>100</v>
      </c>
      <c r="U282" s="9">
        <v>44902</v>
      </c>
      <c r="V282" s="3">
        <v>37.494999999999997</v>
      </c>
      <c r="W282">
        <v>35.6265</v>
      </c>
      <c r="X282">
        <v>46.275000000000006</v>
      </c>
      <c r="Y282">
        <v>30.579000000000001</v>
      </c>
      <c r="Z282">
        <v>98.484000000000009</v>
      </c>
      <c r="AA282">
        <v>51.441499999999998</v>
      </c>
      <c r="AB282">
        <v>104.751</v>
      </c>
      <c r="AC282">
        <v>139.21550000000002</v>
      </c>
      <c r="AD282" s="8">
        <f t="shared" si="77"/>
        <v>97.084044108687692</v>
      </c>
      <c r="AE282" s="8">
        <f t="shared" si="78"/>
        <v>176.60366630055501</v>
      </c>
      <c r="AF282" s="8">
        <f t="shared" si="79"/>
        <v>112.64928258441448</v>
      </c>
      <c r="AG282" s="8">
        <f t="shared" si="80"/>
        <v>56.011327761635734</v>
      </c>
      <c r="AH282" s="2">
        <f>100</f>
        <v>100</v>
      </c>
      <c r="AK282" s="10">
        <v>44959</v>
      </c>
      <c r="AL282">
        <v>70.320499999999996</v>
      </c>
      <c r="AM282">
        <v>74.918999999999997</v>
      </c>
      <c r="AN282">
        <v>70.424499999999995</v>
      </c>
      <c r="AO282">
        <v>65.642499999999998</v>
      </c>
      <c r="AP282">
        <v>163.61700000000002</v>
      </c>
      <c r="AQ282">
        <v>136.3415</v>
      </c>
      <c r="AR282">
        <v>159.53149999999999</v>
      </c>
      <c r="AS282">
        <v>194.79900000000001</v>
      </c>
      <c r="AT282">
        <f t="shared" si="81"/>
        <v>109.59574799684627</v>
      </c>
      <c r="AU282">
        <f t="shared" si="82"/>
        <v>140.12127635386145</v>
      </c>
      <c r="AV282">
        <f t="shared" si="83"/>
        <v>112.56866198838473</v>
      </c>
      <c r="AW282">
        <f t="shared" si="84"/>
        <v>85.928765034728102</v>
      </c>
      <c r="AX282" s="2">
        <f>(55+40)/2</f>
        <v>47.5</v>
      </c>
    </row>
    <row r="283" spans="1:51" ht="14.25" customHeight="1" x14ac:dyDescent="0.2">
      <c r="A283" s="3" t="s">
        <v>6</v>
      </c>
      <c r="B283" s="4" t="s">
        <v>73</v>
      </c>
      <c r="C283" s="6">
        <v>2</v>
      </c>
      <c r="D283" s="5" t="s">
        <v>4</v>
      </c>
      <c r="E283" s="9">
        <v>44868</v>
      </c>
      <c r="F283">
        <v>45.174999999999997</v>
      </c>
      <c r="G283">
        <v>42.176000000000002</v>
      </c>
      <c r="H283">
        <v>45.363</v>
      </c>
      <c r="I283">
        <v>48.013500000000001</v>
      </c>
      <c r="J283">
        <v>143.459</v>
      </c>
      <c r="K283">
        <v>113.25999999999999</v>
      </c>
      <c r="L283">
        <v>141.47749999999999</v>
      </c>
      <c r="M283">
        <v>175.66199999999998</v>
      </c>
      <c r="N283" s="8">
        <f t="shared" si="85"/>
        <v>80.299074997037465</v>
      </c>
      <c r="O283" s="8">
        <f t="shared" si="86"/>
        <v>94.957443051386193</v>
      </c>
      <c r="P283" s="8">
        <f t="shared" si="87"/>
        <v>81.762577088229577</v>
      </c>
      <c r="Q283" s="8">
        <f t="shared" si="88"/>
        <v>69.69886771185574</v>
      </c>
      <c r="R283" s="2">
        <f>100</f>
        <v>100</v>
      </c>
      <c r="U283" s="9">
        <v>44902</v>
      </c>
      <c r="V283">
        <v>33.710999999999999</v>
      </c>
      <c r="W283">
        <v>29.374000000000002</v>
      </c>
      <c r="X283">
        <v>41.893500000000003</v>
      </c>
      <c r="Y283">
        <v>29.8645</v>
      </c>
      <c r="Z283">
        <v>101.84700000000001</v>
      </c>
      <c r="AA283">
        <v>50.997</v>
      </c>
      <c r="AB283">
        <v>110.00200000000001</v>
      </c>
      <c r="AC283">
        <v>144.51999999999998</v>
      </c>
      <c r="AD283" s="8">
        <f t="shared" si="77"/>
        <v>84.40410615923885</v>
      </c>
      <c r="AE283" s="8">
        <f t="shared" si="78"/>
        <v>146.87863991999529</v>
      </c>
      <c r="AF283" s="8">
        <f t="shared" si="79"/>
        <v>97.114984273013221</v>
      </c>
      <c r="AG283" s="8">
        <f t="shared" si="80"/>
        <v>52.694765430390262</v>
      </c>
      <c r="AH283" s="2">
        <f>100</f>
        <v>100</v>
      </c>
      <c r="AK283" s="10">
        <v>44959</v>
      </c>
      <c r="AL283">
        <v>53.326499999999996</v>
      </c>
      <c r="AM283">
        <v>61.172000000000004</v>
      </c>
      <c r="AN283">
        <v>53.292000000000002</v>
      </c>
      <c r="AO283">
        <v>45.536000000000001</v>
      </c>
      <c r="AP283">
        <v>148.26349999999999</v>
      </c>
      <c r="AQ283">
        <v>120.1835</v>
      </c>
      <c r="AR283">
        <v>144.57750000000001</v>
      </c>
      <c r="AS283">
        <v>179.87</v>
      </c>
      <c r="AT283">
        <f t="shared" si="81"/>
        <v>91.716825112047118</v>
      </c>
      <c r="AU283">
        <f t="shared" si="82"/>
        <v>129.79202635969165</v>
      </c>
      <c r="AV283">
        <f t="shared" si="83"/>
        <v>93.994293717902153</v>
      </c>
      <c r="AW283">
        <f t="shared" si="84"/>
        <v>64.555957080113416</v>
      </c>
      <c r="AX283" s="2">
        <f>(95+98)/2</f>
        <v>96.5</v>
      </c>
    </row>
    <row r="284" spans="1:51" ht="14.25" customHeight="1" x14ac:dyDescent="0.2">
      <c r="A284" s="3" t="s">
        <v>6</v>
      </c>
      <c r="B284" s="4" t="s">
        <v>73</v>
      </c>
      <c r="C284" s="6">
        <v>3</v>
      </c>
      <c r="D284" s="5" t="s">
        <v>4</v>
      </c>
      <c r="E284" s="9">
        <v>44868</v>
      </c>
      <c r="F284">
        <v>55.855499999999999</v>
      </c>
      <c r="G284">
        <v>53.598500000000001</v>
      </c>
      <c r="H284">
        <v>56.331500000000005</v>
      </c>
      <c r="I284">
        <v>57.665999999999997</v>
      </c>
      <c r="J284">
        <v>149.167</v>
      </c>
      <c r="K284">
        <v>121.9365</v>
      </c>
      <c r="L284">
        <v>146.58949999999999</v>
      </c>
      <c r="M284">
        <v>179.0385</v>
      </c>
      <c r="N284" s="8">
        <f t="shared" si="85"/>
        <v>95.484607855624901</v>
      </c>
      <c r="O284" s="8">
        <f t="shared" si="86"/>
        <v>112.08799252069726</v>
      </c>
      <c r="P284" s="8">
        <f t="shared" si="87"/>
        <v>97.991551236616559</v>
      </c>
      <c r="Q284" s="8">
        <f t="shared" si="88"/>
        <v>82.132222957632024</v>
      </c>
      <c r="R284" s="2">
        <f>100</f>
        <v>100</v>
      </c>
      <c r="U284" s="9">
        <v>44902</v>
      </c>
      <c r="V284">
        <v>32.9495</v>
      </c>
      <c r="W284">
        <v>26.970500000000001</v>
      </c>
      <c r="X284">
        <v>41.283000000000001</v>
      </c>
      <c r="Y284">
        <v>30.576999999999998</v>
      </c>
      <c r="Z284">
        <v>104.628</v>
      </c>
      <c r="AA284">
        <v>55.704000000000008</v>
      </c>
      <c r="AB284">
        <v>113.312</v>
      </c>
      <c r="AC284">
        <v>144.92099999999999</v>
      </c>
      <c r="AD284" s="8">
        <f t="shared" si="77"/>
        <v>80.304722445234546</v>
      </c>
      <c r="AE284" s="8">
        <f t="shared" si="78"/>
        <v>123.46469732873761</v>
      </c>
      <c r="AF284" s="8">
        <f t="shared" si="79"/>
        <v>92.904237856537705</v>
      </c>
      <c r="AG284" s="8">
        <f t="shared" si="80"/>
        <v>53.802657999875791</v>
      </c>
      <c r="AH284" s="2">
        <f>100</f>
        <v>100</v>
      </c>
      <c r="AK284" s="10">
        <v>44959</v>
      </c>
      <c r="AL284">
        <v>50.694000000000003</v>
      </c>
      <c r="AM284">
        <v>56.1205</v>
      </c>
      <c r="AN284">
        <v>50.243000000000002</v>
      </c>
      <c r="AO284">
        <v>45.703499999999998</v>
      </c>
      <c r="AP284">
        <v>156.12299999999999</v>
      </c>
      <c r="AQ284">
        <v>129.892</v>
      </c>
      <c r="AR284">
        <v>152.79649999999998</v>
      </c>
      <c r="AS284">
        <v>185.7405</v>
      </c>
      <c r="AT284">
        <f t="shared" si="81"/>
        <v>82.799907765031421</v>
      </c>
      <c r="AU284">
        <f t="shared" si="82"/>
        <v>110.17404844024267</v>
      </c>
      <c r="AV284">
        <f t="shared" si="83"/>
        <v>83.849859126354346</v>
      </c>
      <c r="AW284">
        <f t="shared" si="84"/>
        <v>62.745564376105371</v>
      </c>
      <c r="AX284" s="2">
        <f>(95+95)/2</f>
        <v>95</v>
      </c>
    </row>
    <row r="285" spans="1:51" ht="14.25" customHeight="1" x14ac:dyDescent="0.2">
      <c r="A285" s="3" t="s">
        <v>6</v>
      </c>
      <c r="B285" s="4" t="s">
        <v>73</v>
      </c>
      <c r="C285" s="6">
        <v>4</v>
      </c>
      <c r="D285" s="5" t="s">
        <v>4</v>
      </c>
      <c r="E285" s="9">
        <v>44868</v>
      </c>
      <c r="F285">
        <v>62.856000000000009</v>
      </c>
      <c r="G285">
        <v>62.502000000000002</v>
      </c>
      <c r="H285">
        <v>64.281999999999996</v>
      </c>
      <c r="I285">
        <v>61.776499999999999</v>
      </c>
      <c r="J285">
        <v>147.642</v>
      </c>
      <c r="K285">
        <v>119.875</v>
      </c>
      <c r="L285">
        <v>144.70049999999998</v>
      </c>
      <c r="M285">
        <v>178.291</v>
      </c>
      <c r="N285" s="8">
        <f t="shared" si="85"/>
        <v>108.56179136018208</v>
      </c>
      <c r="O285" s="8">
        <f t="shared" si="86"/>
        <v>132.95524504692386</v>
      </c>
      <c r="P285" s="8">
        <f t="shared" si="87"/>
        <v>113.28164035369609</v>
      </c>
      <c r="Q285" s="8">
        <f t="shared" si="88"/>
        <v>88.355595627373219</v>
      </c>
      <c r="R285" s="2">
        <f>100</f>
        <v>100</v>
      </c>
      <c r="U285" s="9">
        <v>44902</v>
      </c>
      <c r="V285">
        <v>70.790499999999994</v>
      </c>
      <c r="W285">
        <v>69.135000000000005</v>
      </c>
      <c r="X285">
        <v>81.116</v>
      </c>
      <c r="Y285">
        <v>62.096500000000006</v>
      </c>
      <c r="Z285">
        <v>147.923</v>
      </c>
      <c r="AA285">
        <v>104.51300000000001</v>
      </c>
      <c r="AB285">
        <v>156.63999999999999</v>
      </c>
      <c r="AC285">
        <v>182.54399999999998</v>
      </c>
      <c r="AD285" s="8">
        <f t="shared" si="77"/>
        <v>122.03360870182459</v>
      </c>
      <c r="AE285" s="8">
        <f t="shared" si="78"/>
        <v>168.68164725919266</v>
      </c>
      <c r="AF285" s="8">
        <f t="shared" si="79"/>
        <v>132.05171092951991</v>
      </c>
      <c r="AG285" s="8">
        <f t="shared" si="80"/>
        <v>86.744058966605323</v>
      </c>
      <c r="AH285" s="2">
        <f>100</f>
        <v>100</v>
      </c>
      <c r="AK285" s="10">
        <v>44959</v>
      </c>
      <c r="AL285">
        <v>80.057999999999993</v>
      </c>
      <c r="AM285">
        <v>89.694000000000003</v>
      </c>
      <c r="AN285">
        <v>79.823499999999996</v>
      </c>
      <c r="AO285">
        <v>70.692999999999998</v>
      </c>
      <c r="AP285">
        <v>176.70249999999999</v>
      </c>
      <c r="AQ285">
        <v>150.68700000000001</v>
      </c>
      <c r="AR285">
        <v>173.51949999999999</v>
      </c>
      <c r="AS285">
        <v>205.77350000000001</v>
      </c>
      <c r="AT285">
        <f t="shared" si="81"/>
        <v>115.53198172068872</v>
      </c>
      <c r="AU285">
        <f t="shared" si="82"/>
        <v>151.78462641103744</v>
      </c>
      <c r="AV285">
        <f t="shared" si="83"/>
        <v>117.30665717685908</v>
      </c>
      <c r="AW285">
        <f t="shared" si="84"/>
        <v>87.604647828802044</v>
      </c>
      <c r="AX285" s="2">
        <f>(98+95)/2</f>
        <v>96.5</v>
      </c>
    </row>
    <row r="286" spans="1:51" ht="14.25" customHeight="1" x14ac:dyDescent="0.2">
      <c r="A286" s="3" t="s">
        <v>6</v>
      </c>
      <c r="B286" s="4" t="s">
        <v>73</v>
      </c>
      <c r="C286" s="6">
        <v>5</v>
      </c>
      <c r="D286" s="5" t="s">
        <v>4</v>
      </c>
      <c r="E286" s="9">
        <v>44868</v>
      </c>
      <c r="F286">
        <v>50.311999999999998</v>
      </c>
      <c r="G286">
        <v>47.326999999999998</v>
      </c>
      <c r="H286">
        <v>50.384</v>
      </c>
      <c r="I286">
        <v>53.216999999999999</v>
      </c>
      <c r="J286">
        <v>159.63</v>
      </c>
      <c r="K286">
        <v>134.44149999999999</v>
      </c>
      <c r="L286">
        <v>156.52549999999999</v>
      </c>
      <c r="M286">
        <v>187.87549999999999</v>
      </c>
      <c r="N286" s="8">
        <f t="shared" si="85"/>
        <v>80.370607028753994</v>
      </c>
      <c r="O286" s="8">
        <f t="shared" si="86"/>
        <v>89.766813074831802</v>
      </c>
      <c r="P286" s="8">
        <f t="shared" si="87"/>
        <v>82.081961086212786</v>
      </c>
      <c r="Q286" s="8">
        <f t="shared" si="88"/>
        <v>72.23046645251776</v>
      </c>
      <c r="R286" s="2">
        <f>100</f>
        <v>100</v>
      </c>
      <c r="U286" s="9">
        <v>44902</v>
      </c>
      <c r="V286">
        <v>42.786000000000001</v>
      </c>
      <c r="W286">
        <v>37.213499999999996</v>
      </c>
      <c r="X286">
        <v>53.53</v>
      </c>
      <c r="Y286">
        <v>37.600499999999997</v>
      </c>
      <c r="Z286">
        <v>109.5955</v>
      </c>
      <c r="AA286">
        <v>60.591999999999999</v>
      </c>
      <c r="AB286">
        <v>121.28399999999999</v>
      </c>
      <c r="AC286">
        <v>146.76</v>
      </c>
      <c r="AD286" s="8">
        <f t="shared" si="77"/>
        <v>99.551806415409388</v>
      </c>
      <c r="AE286" s="8">
        <f t="shared" si="78"/>
        <v>156.61213526538157</v>
      </c>
      <c r="AF286" s="8">
        <f t="shared" si="79"/>
        <v>112.5469971307015</v>
      </c>
      <c r="AG286" s="8">
        <f t="shared" si="80"/>
        <v>65.332021668029427</v>
      </c>
      <c r="AH286" s="2">
        <f>100</f>
        <v>100</v>
      </c>
      <c r="AK286" s="10">
        <v>44959</v>
      </c>
      <c r="AL286">
        <v>70.361500000000007</v>
      </c>
      <c r="AM286">
        <v>76.863</v>
      </c>
      <c r="AN286">
        <v>70.265000000000001</v>
      </c>
      <c r="AO286">
        <v>63.979500000000002</v>
      </c>
      <c r="AP286">
        <v>180.054</v>
      </c>
      <c r="AQ286">
        <v>154.43349999999998</v>
      </c>
      <c r="AR286">
        <v>177.309</v>
      </c>
      <c r="AS286">
        <v>208.35899999999998</v>
      </c>
      <c r="AT286">
        <f t="shared" si="81"/>
        <v>99.648896997567405</v>
      </c>
      <c r="AU286">
        <f t="shared" si="82"/>
        <v>126.91588936338296</v>
      </c>
      <c r="AV286">
        <f t="shared" si="83"/>
        <v>101.05282303774767</v>
      </c>
      <c r="AW286">
        <f t="shared" si="84"/>
        <v>78.301261284609751</v>
      </c>
      <c r="AX286" s="2">
        <f>(98+100)/2</f>
        <v>99</v>
      </c>
    </row>
    <row r="287" spans="1:51" ht="14.25" customHeight="1" x14ac:dyDescent="0.2">
      <c r="A287" s="3" t="s">
        <v>6</v>
      </c>
      <c r="B287" s="4" t="s">
        <v>73</v>
      </c>
      <c r="C287" s="6">
        <v>6</v>
      </c>
      <c r="D287" s="5" t="s">
        <v>4</v>
      </c>
      <c r="E287" s="9">
        <v>44868</v>
      </c>
      <c r="F287">
        <v>81.003500000000003</v>
      </c>
      <c r="G287">
        <v>78.595500000000001</v>
      </c>
      <c r="H287">
        <v>81.513999999999996</v>
      </c>
      <c r="I287">
        <v>82.889499999999998</v>
      </c>
      <c r="J287">
        <v>183.9555</v>
      </c>
      <c r="K287">
        <v>160.64850000000001</v>
      </c>
      <c r="L287">
        <v>180.95</v>
      </c>
      <c r="M287">
        <v>210.2585</v>
      </c>
      <c r="N287" s="8">
        <f t="shared" si="85"/>
        <v>112.28744179978311</v>
      </c>
      <c r="O287" s="8">
        <f t="shared" si="86"/>
        <v>124.75592675935349</v>
      </c>
      <c r="P287" s="8">
        <f t="shared" si="87"/>
        <v>114.87189831445151</v>
      </c>
      <c r="Q287" s="8">
        <f t="shared" si="88"/>
        <v>100.52779079085981</v>
      </c>
      <c r="R287" s="2">
        <f>100</f>
        <v>100</v>
      </c>
      <c r="U287" s="9">
        <v>44902</v>
      </c>
      <c r="V287">
        <v>50.4435</v>
      </c>
      <c r="W287">
        <v>49.103999999999999</v>
      </c>
      <c r="X287">
        <v>56.228000000000002</v>
      </c>
      <c r="Y287">
        <v>46.027000000000001</v>
      </c>
      <c r="Z287">
        <v>136.91300000000001</v>
      </c>
      <c r="AA287">
        <v>96.528500000000008</v>
      </c>
      <c r="AB287">
        <v>142.37799999999999</v>
      </c>
      <c r="AC287">
        <v>171.86349999999999</v>
      </c>
      <c r="AD287" s="8">
        <f t="shared" si="77"/>
        <v>93.95084834895151</v>
      </c>
      <c r="AE287" s="8">
        <f t="shared" si="78"/>
        <v>129.71837333015637</v>
      </c>
      <c r="AF287" s="8">
        <f t="shared" si="79"/>
        <v>100.70474371040471</v>
      </c>
      <c r="AG287" s="8">
        <f t="shared" si="80"/>
        <v>68.291900258053644</v>
      </c>
      <c r="AH287" s="2">
        <f>100</f>
        <v>100</v>
      </c>
      <c r="AK287" s="10">
        <v>44959</v>
      </c>
      <c r="AL287">
        <v>63.207999999999998</v>
      </c>
      <c r="AM287">
        <v>70.902000000000001</v>
      </c>
      <c r="AN287">
        <v>63.052499999999995</v>
      </c>
      <c r="AO287">
        <v>55.685000000000002</v>
      </c>
      <c r="AP287">
        <v>168.61950000000002</v>
      </c>
      <c r="AQ287">
        <v>141.6635</v>
      </c>
      <c r="AR287">
        <v>165.30149999999998</v>
      </c>
      <c r="AS287">
        <v>198.89400000000001</v>
      </c>
      <c r="AT287">
        <f t="shared" si="81"/>
        <v>95.588232677715197</v>
      </c>
      <c r="AU287">
        <f t="shared" si="82"/>
        <v>127.6264528265926</v>
      </c>
      <c r="AV287">
        <f t="shared" si="83"/>
        <v>97.267039319062448</v>
      </c>
      <c r="AW287">
        <f t="shared" si="84"/>
        <v>71.393179281426299</v>
      </c>
      <c r="AX287" s="2">
        <f>100</f>
        <v>100</v>
      </c>
    </row>
    <row r="288" spans="1:51" ht="14.25" customHeight="1" x14ac:dyDescent="0.2">
      <c r="A288" s="3" t="s">
        <v>6</v>
      </c>
      <c r="B288" s="4" t="s">
        <v>73</v>
      </c>
      <c r="C288" s="6">
        <v>7</v>
      </c>
      <c r="D288" s="5" t="s">
        <v>4</v>
      </c>
      <c r="E288" s="9">
        <v>44868</v>
      </c>
      <c r="F288">
        <f>(F286+F287)/2</f>
        <v>65.657749999999993</v>
      </c>
      <c r="G288">
        <f t="shared" ref="G288:M288" si="90">(G286+G287)/2</f>
        <v>62.96125</v>
      </c>
      <c r="H288">
        <f t="shared" si="90"/>
        <v>65.948999999999998</v>
      </c>
      <c r="I288">
        <f t="shared" si="90"/>
        <v>68.053249999999991</v>
      </c>
      <c r="J288">
        <f t="shared" si="90"/>
        <v>171.79275000000001</v>
      </c>
      <c r="K288">
        <f t="shared" si="90"/>
        <v>147.54500000000002</v>
      </c>
      <c r="L288">
        <f t="shared" si="90"/>
        <v>168.73775000000001</v>
      </c>
      <c r="M288">
        <f t="shared" si="90"/>
        <v>199.06700000000001</v>
      </c>
      <c r="N288" s="8">
        <f t="shared" si="85"/>
        <v>97.458863950894312</v>
      </c>
      <c r="O288" s="8">
        <f t="shared" si="86"/>
        <v>108.81506489545562</v>
      </c>
      <c r="P288" s="8">
        <f t="shared" si="87"/>
        <v>99.663501498627298</v>
      </c>
      <c r="Q288" s="8">
        <f t="shared" si="88"/>
        <v>87.174563086799907</v>
      </c>
      <c r="R288" s="2">
        <f>100</f>
        <v>100</v>
      </c>
      <c r="U288" s="9">
        <v>44902</v>
      </c>
      <c r="V288">
        <v>53.980500000000006</v>
      </c>
      <c r="W288">
        <v>51.162500000000001</v>
      </c>
      <c r="X288">
        <v>64.224500000000006</v>
      </c>
      <c r="Y288">
        <v>46.508499999999998</v>
      </c>
      <c r="Z288">
        <v>127.703</v>
      </c>
      <c r="AA288">
        <v>84.208499999999987</v>
      </c>
      <c r="AB288">
        <v>137.9375</v>
      </c>
      <c r="AC288">
        <v>160.7765</v>
      </c>
      <c r="AD288" s="8">
        <f t="shared" si="77"/>
        <v>107.78938239508861</v>
      </c>
      <c r="AE288" s="8">
        <f t="shared" si="78"/>
        <v>154.93017331979553</v>
      </c>
      <c r="AF288" s="8">
        <f t="shared" si="79"/>
        <v>118.72947893067514</v>
      </c>
      <c r="AG288" s="8">
        <f t="shared" si="80"/>
        <v>73.764931442095076</v>
      </c>
      <c r="AH288" s="2">
        <f>(90+95)/2</f>
        <v>92.5</v>
      </c>
      <c r="AK288" s="10">
        <v>44959</v>
      </c>
      <c r="AL288">
        <v>71.968000000000004</v>
      </c>
      <c r="AM288">
        <v>80.007000000000005</v>
      </c>
      <c r="AN288">
        <v>71.844999999999999</v>
      </c>
      <c r="AO288">
        <v>64.066500000000005</v>
      </c>
      <c r="AP288">
        <v>179.93799999999999</v>
      </c>
      <c r="AQ288">
        <v>155.23949999999999</v>
      </c>
      <c r="AR288">
        <v>177.11500000000001</v>
      </c>
      <c r="AS288">
        <v>207.4135</v>
      </c>
      <c r="AT288">
        <f t="shared" si="81"/>
        <v>101.98979648545611</v>
      </c>
      <c r="AU288">
        <f t="shared" si="82"/>
        <v>131.42135216874573</v>
      </c>
      <c r="AV288">
        <f t="shared" si="83"/>
        <v>103.43830279761737</v>
      </c>
      <c r="AW288">
        <f t="shared" si="84"/>
        <v>78.765159934141224</v>
      </c>
      <c r="AX288" s="2">
        <f>(70+85)/2</f>
        <v>77.5</v>
      </c>
    </row>
    <row r="289" spans="1:51" ht="14.25" customHeight="1" x14ac:dyDescent="0.2">
      <c r="A289" s="3" t="s">
        <v>6</v>
      </c>
      <c r="B289" s="4" t="s">
        <v>73</v>
      </c>
      <c r="C289" s="6">
        <v>8</v>
      </c>
      <c r="D289" s="5" t="s">
        <v>4</v>
      </c>
      <c r="E289" s="9">
        <v>44868</v>
      </c>
      <c r="F289">
        <v>68.716999999999999</v>
      </c>
      <c r="G289">
        <v>67.414000000000001</v>
      </c>
      <c r="H289">
        <v>68.85499999999999</v>
      </c>
      <c r="I289">
        <v>69.891999999999996</v>
      </c>
      <c r="J289">
        <v>160.69900000000001</v>
      </c>
      <c r="K289">
        <v>133.41499999999999</v>
      </c>
      <c r="L289">
        <v>157.90550000000002</v>
      </c>
      <c r="M289">
        <v>190.7235</v>
      </c>
      <c r="N289" s="8">
        <f t="shared" si="85"/>
        <v>109.04134437675404</v>
      </c>
      <c r="O289" s="8">
        <f t="shared" si="86"/>
        <v>128.85035415807818</v>
      </c>
      <c r="P289" s="8">
        <f t="shared" si="87"/>
        <v>111.19324532711018</v>
      </c>
      <c r="Q289" s="8">
        <f t="shared" si="88"/>
        <v>93.446586288527627</v>
      </c>
      <c r="R289" s="2">
        <f>100</f>
        <v>100</v>
      </c>
      <c r="U289" s="9">
        <v>44902</v>
      </c>
      <c r="V289">
        <v>50.917499999999997</v>
      </c>
      <c r="W289">
        <v>52.381</v>
      </c>
      <c r="X289">
        <v>54.589500000000001</v>
      </c>
      <c r="Y289">
        <v>45.795500000000004</v>
      </c>
      <c r="Z289">
        <v>146.9555</v>
      </c>
      <c r="AA289">
        <v>113.979</v>
      </c>
      <c r="AB289">
        <v>149.07049999999998</v>
      </c>
      <c r="AC289">
        <v>177.761</v>
      </c>
      <c r="AD289" s="8">
        <f t="shared" si="77"/>
        <v>88.353021833139948</v>
      </c>
      <c r="AE289" s="8">
        <f t="shared" si="78"/>
        <v>117.18961387624036</v>
      </c>
      <c r="AF289" s="8">
        <f t="shared" si="79"/>
        <v>93.380799688737895</v>
      </c>
      <c r="AG289" s="8">
        <f t="shared" si="80"/>
        <v>65.694120195093419</v>
      </c>
      <c r="AH289" s="2">
        <f>100</f>
        <v>100</v>
      </c>
      <c r="AK289" s="10">
        <v>44959</v>
      </c>
      <c r="AL289">
        <v>47.887500000000003</v>
      </c>
      <c r="AM289">
        <v>53.427499999999995</v>
      </c>
      <c r="AN289">
        <v>47.701499999999996</v>
      </c>
      <c r="AO289">
        <v>42.521500000000003</v>
      </c>
      <c r="AP289">
        <v>159.40050000000002</v>
      </c>
      <c r="AQ289">
        <v>132.149</v>
      </c>
      <c r="AR289">
        <v>155.13900000000001</v>
      </c>
      <c r="AS289">
        <v>190.756</v>
      </c>
      <c r="AT289">
        <f t="shared" si="81"/>
        <v>76.607742761158207</v>
      </c>
      <c r="AU289">
        <f t="shared" si="82"/>
        <v>103.09584257164261</v>
      </c>
      <c r="AV289">
        <f t="shared" si="83"/>
        <v>78.406348500377064</v>
      </c>
      <c r="AW289">
        <f t="shared" si="84"/>
        <v>56.842156996372331</v>
      </c>
      <c r="AX289" s="2">
        <f>(80+70)/2</f>
        <v>75</v>
      </c>
    </row>
    <row r="290" spans="1:51" ht="14.25" customHeight="1" x14ac:dyDescent="0.2">
      <c r="A290" s="3" t="s">
        <v>6</v>
      </c>
      <c r="B290" s="4" t="s">
        <v>74</v>
      </c>
      <c r="C290" s="6">
        <v>1</v>
      </c>
      <c r="D290" s="5" t="s">
        <v>4</v>
      </c>
      <c r="E290" s="9">
        <v>44868</v>
      </c>
      <c r="F290">
        <v>58.124499999999998</v>
      </c>
      <c r="G290">
        <v>57.371000000000002</v>
      </c>
      <c r="H290">
        <v>60.427999999999997</v>
      </c>
      <c r="I290">
        <v>56.5715</v>
      </c>
      <c r="J290">
        <v>134.58800000000002</v>
      </c>
      <c r="K290">
        <v>105.7705</v>
      </c>
      <c r="L290">
        <v>131.06950000000001</v>
      </c>
      <c r="M290">
        <v>166.68349999999998</v>
      </c>
      <c r="N290" s="8">
        <f t="shared" si="85"/>
        <v>110.12681294023238</v>
      </c>
      <c r="O290" s="8">
        <f t="shared" si="86"/>
        <v>138.31460567927729</v>
      </c>
      <c r="P290" s="8">
        <f t="shared" si="87"/>
        <v>117.5646508150256</v>
      </c>
      <c r="Q290" s="8">
        <f t="shared" si="88"/>
        <v>86.545653888957233</v>
      </c>
      <c r="R290" s="2">
        <f>100</f>
        <v>100</v>
      </c>
      <c r="U290" s="9">
        <v>44902</v>
      </c>
      <c r="V290">
        <v>51.869500000000002</v>
      </c>
      <c r="W290">
        <v>35.8795</v>
      </c>
      <c r="X290">
        <v>65.42</v>
      </c>
      <c r="Y290">
        <v>54.2515</v>
      </c>
      <c r="Z290">
        <v>131.8905</v>
      </c>
      <c r="AA290">
        <v>72.168999999999997</v>
      </c>
      <c r="AB290">
        <v>148.607</v>
      </c>
      <c r="AC290">
        <v>174.72899999999998</v>
      </c>
      <c r="AD290" s="8">
        <f t="shared" si="77"/>
        <v>100.28563467421839</v>
      </c>
      <c r="AE290" s="8">
        <f t="shared" si="78"/>
        <v>126.77565852374289</v>
      </c>
      <c r="AF290" s="8">
        <f t="shared" si="79"/>
        <v>112.25648859071242</v>
      </c>
      <c r="AG290" s="8">
        <f t="shared" si="80"/>
        <v>79.174793537420811</v>
      </c>
      <c r="AH290" s="2">
        <f>(95+85)/2</f>
        <v>90</v>
      </c>
      <c r="AK290" s="10">
        <v>44959</v>
      </c>
      <c r="AT290" t="e">
        <f t="shared" si="81"/>
        <v>#DIV/0!</v>
      </c>
      <c r="AU290" t="e">
        <f t="shared" si="82"/>
        <v>#DIV/0!</v>
      </c>
      <c r="AV290" t="e">
        <f t="shared" si="83"/>
        <v>#DIV/0!</v>
      </c>
      <c r="AW290" t="e">
        <f t="shared" si="84"/>
        <v>#DIV/0!</v>
      </c>
      <c r="AX290" s="2">
        <v>0</v>
      </c>
      <c r="AY290" s="3" t="s">
        <v>78</v>
      </c>
    </row>
    <row r="291" spans="1:51" ht="14.25" customHeight="1" x14ac:dyDescent="0.2">
      <c r="A291" s="3" t="s">
        <v>6</v>
      </c>
      <c r="B291" s="4" t="s">
        <v>74</v>
      </c>
      <c r="C291" s="6">
        <v>2</v>
      </c>
      <c r="D291" s="5" t="s">
        <v>4</v>
      </c>
      <c r="E291" s="9">
        <v>44868</v>
      </c>
      <c r="F291">
        <v>56.7</v>
      </c>
      <c r="G291">
        <v>55.041499999999999</v>
      </c>
      <c r="H291">
        <v>56.952999999999996</v>
      </c>
      <c r="I291">
        <v>58.123499999999993</v>
      </c>
      <c r="J291">
        <v>134.5685</v>
      </c>
      <c r="K291">
        <v>108.361</v>
      </c>
      <c r="L291">
        <v>131.0395</v>
      </c>
      <c r="M291">
        <v>164.2525</v>
      </c>
      <c r="N291" s="8">
        <f t="shared" si="85"/>
        <v>107.4434210086313</v>
      </c>
      <c r="O291" s="8">
        <f t="shared" si="86"/>
        <v>129.52614409243179</v>
      </c>
      <c r="P291" s="8">
        <f t="shared" si="87"/>
        <v>110.82929193105895</v>
      </c>
      <c r="Q291" s="8">
        <f t="shared" si="88"/>
        <v>90.236023804812703</v>
      </c>
      <c r="R291" s="2">
        <f>100</f>
        <v>100</v>
      </c>
      <c r="U291" s="9">
        <v>44902</v>
      </c>
      <c r="V291">
        <v>49.554999999999993</v>
      </c>
      <c r="W291">
        <v>41.482999999999997</v>
      </c>
      <c r="X291">
        <v>60.516999999999996</v>
      </c>
      <c r="Y291">
        <v>46.655999999999999</v>
      </c>
      <c r="Z291">
        <v>149.8475</v>
      </c>
      <c r="AA291">
        <v>95.1935</v>
      </c>
      <c r="AB291">
        <v>164.35550000000001</v>
      </c>
      <c r="AC291">
        <v>189.678</v>
      </c>
      <c r="AD291" s="8">
        <f t="shared" si="77"/>
        <v>84.329234721967325</v>
      </c>
      <c r="AE291" s="8">
        <f t="shared" si="78"/>
        <v>111.12276573505542</v>
      </c>
      <c r="AF291" s="8">
        <f t="shared" si="79"/>
        <v>93.893024571736248</v>
      </c>
      <c r="AG291" s="8">
        <f t="shared" si="80"/>
        <v>62.723563091133393</v>
      </c>
      <c r="AH291" s="2">
        <f>(80+85)/2</f>
        <v>82.5</v>
      </c>
      <c r="AK291" s="10">
        <v>44959</v>
      </c>
      <c r="AL291" s="3">
        <v>66.751000000000005</v>
      </c>
      <c r="AM291">
        <v>70.114500000000007</v>
      </c>
      <c r="AN291">
        <v>67.608999999999995</v>
      </c>
      <c r="AO291">
        <v>62.504000000000005</v>
      </c>
      <c r="AP291">
        <v>151.21550000000002</v>
      </c>
      <c r="AQ291">
        <v>119.63</v>
      </c>
      <c r="AR291">
        <v>147.97649999999999</v>
      </c>
      <c r="AS291">
        <v>185.84949999999998</v>
      </c>
      <c r="AT291">
        <f t="shared" si="81"/>
        <v>112.56455191432094</v>
      </c>
      <c r="AU291">
        <f t="shared" si="82"/>
        <v>149.45412939898023</v>
      </c>
      <c r="AV291">
        <f t="shared" si="83"/>
        <v>116.50697914871618</v>
      </c>
      <c r="AW291">
        <f t="shared" si="84"/>
        <v>85.760359861070398</v>
      </c>
      <c r="AX291" s="2">
        <f>(90+85)/2</f>
        <v>87.5</v>
      </c>
    </row>
    <row r="292" spans="1:51" ht="14.25" customHeight="1" x14ac:dyDescent="0.2">
      <c r="A292" s="3" t="s">
        <v>6</v>
      </c>
      <c r="B292" s="4" t="s">
        <v>74</v>
      </c>
      <c r="C292" s="6">
        <v>3</v>
      </c>
      <c r="D292" s="5" t="s">
        <v>4</v>
      </c>
      <c r="E292" s="9">
        <v>44868</v>
      </c>
      <c r="F292">
        <v>55.542500000000004</v>
      </c>
      <c r="G292">
        <v>52.348500000000001</v>
      </c>
      <c r="H292">
        <v>55.95</v>
      </c>
      <c r="I292">
        <v>58.356499999999997</v>
      </c>
      <c r="J292">
        <v>160.04650000000001</v>
      </c>
      <c r="K292">
        <v>131.20949999999999</v>
      </c>
      <c r="L292">
        <v>157.18549999999999</v>
      </c>
      <c r="M292">
        <v>191.66399999999999</v>
      </c>
      <c r="N292" s="8">
        <f t="shared" si="85"/>
        <v>88.495140474799513</v>
      </c>
      <c r="O292" s="8">
        <f t="shared" si="86"/>
        <v>101.73705028980372</v>
      </c>
      <c r="P292" s="8">
        <f t="shared" si="87"/>
        <v>90.766960056748246</v>
      </c>
      <c r="Q292" s="8">
        <f t="shared" si="88"/>
        <v>77.64059760831455</v>
      </c>
      <c r="R292" s="2">
        <f>100</f>
        <v>100</v>
      </c>
      <c r="U292" s="9">
        <v>44902</v>
      </c>
      <c r="V292">
        <v>43.4465</v>
      </c>
      <c r="W292">
        <v>33.463499999999996</v>
      </c>
      <c r="X292">
        <v>54.4495</v>
      </c>
      <c r="Y292">
        <v>42.384999999999998</v>
      </c>
      <c r="Z292">
        <v>130.9545</v>
      </c>
      <c r="AA292">
        <v>75.947499999999991</v>
      </c>
      <c r="AB292">
        <v>145.011</v>
      </c>
      <c r="AC292">
        <v>172.00399999999999</v>
      </c>
      <c r="AD292" s="8">
        <f t="shared" si="77"/>
        <v>84.600815550439279</v>
      </c>
      <c r="AE292" s="8">
        <f t="shared" si="78"/>
        <v>112.3564633463906</v>
      </c>
      <c r="AF292" s="8">
        <f t="shared" si="79"/>
        <v>95.748753542834677</v>
      </c>
      <c r="AG292" s="8">
        <f t="shared" si="80"/>
        <v>62.836765424059905</v>
      </c>
      <c r="AH292" s="2">
        <f>(100+90)/2</f>
        <v>95</v>
      </c>
      <c r="AK292" s="10">
        <v>44959</v>
      </c>
      <c r="AL292">
        <v>45.541499999999999</v>
      </c>
      <c r="AM292">
        <v>49.926000000000002</v>
      </c>
      <c r="AN292">
        <v>44.973500000000001</v>
      </c>
      <c r="AO292">
        <v>41.6965</v>
      </c>
      <c r="AP292">
        <v>143.696</v>
      </c>
      <c r="AQ292">
        <v>116.5395</v>
      </c>
      <c r="AR292">
        <v>139.69650000000001</v>
      </c>
      <c r="AS292">
        <v>174.71199999999999</v>
      </c>
      <c r="AT292">
        <f t="shared" si="81"/>
        <v>80.817019958801922</v>
      </c>
      <c r="AU292">
        <f t="shared" si="82"/>
        <v>109.24304634909194</v>
      </c>
      <c r="AV292">
        <f t="shared" si="83"/>
        <v>82.093985890841921</v>
      </c>
      <c r="AW292">
        <f t="shared" si="84"/>
        <v>60.857911877833239</v>
      </c>
      <c r="AX292" s="2">
        <f>(100+98)/2</f>
        <v>99</v>
      </c>
    </row>
    <row r="293" spans="1:51" ht="14.25" customHeight="1" x14ac:dyDescent="0.2">
      <c r="A293" s="3" t="s">
        <v>6</v>
      </c>
      <c r="B293" s="4" t="s">
        <v>74</v>
      </c>
      <c r="C293" s="6">
        <v>4</v>
      </c>
      <c r="D293" s="5" t="s">
        <v>4</v>
      </c>
      <c r="E293" s="9">
        <v>44868</v>
      </c>
      <c r="F293">
        <v>55.168999999999997</v>
      </c>
      <c r="G293">
        <v>54.679500000000004</v>
      </c>
      <c r="H293">
        <v>54.753</v>
      </c>
      <c r="I293">
        <v>56.046999999999997</v>
      </c>
      <c r="J293">
        <v>148.65449999999998</v>
      </c>
      <c r="K293">
        <v>120.214</v>
      </c>
      <c r="L293">
        <v>145.24600000000001</v>
      </c>
      <c r="M293">
        <v>180.4735</v>
      </c>
      <c r="N293" s="8">
        <f t="shared" si="85"/>
        <v>94.636186593745904</v>
      </c>
      <c r="O293" s="8">
        <f t="shared" si="86"/>
        <v>115.98709384930208</v>
      </c>
      <c r="P293" s="8">
        <f t="shared" si="87"/>
        <v>96.126674744915519</v>
      </c>
      <c r="Q293" s="8">
        <f t="shared" si="88"/>
        <v>79.191598766577911</v>
      </c>
      <c r="R293" s="2">
        <f>100</f>
        <v>100</v>
      </c>
      <c r="U293" s="9">
        <v>44902</v>
      </c>
      <c r="V293">
        <v>40.983499999999999</v>
      </c>
      <c r="W293">
        <v>32.898499999999999</v>
      </c>
      <c r="X293">
        <v>49.478000000000002</v>
      </c>
      <c r="Y293">
        <v>40.522000000000006</v>
      </c>
      <c r="Z293">
        <v>133.0035</v>
      </c>
      <c r="AA293">
        <v>77.59</v>
      </c>
      <c r="AB293">
        <v>145.946</v>
      </c>
      <c r="AC293">
        <v>175.51150000000001</v>
      </c>
      <c r="AD293" s="8">
        <f t="shared" si="77"/>
        <v>78.575319446480734</v>
      </c>
      <c r="AE293" s="8">
        <f t="shared" si="78"/>
        <v>108.12111741203762</v>
      </c>
      <c r="AF293" s="8">
        <f t="shared" si="79"/>
        <v>86.449029092952188</v>
      </c>
      <c r="AG293" s="8">
        <f t="shared" si="80"/>
        <v>58.874261800508805</v>
      </c>
      <c r="AH293" s="2">
        <f>100</f>
        <v>100</v>
      </c>
      <c r="AK293" s="10">
        <v>44959</v>
      </c>
      <c r="AL293">
        <v>52.585000000000001</v>
      </c>
      <c r="AM293">
        <v>58.893500000000003</v>
      </c>
      <c r="AN293">
        <v>51.945999999999998</v>
      </c>
      <c r="AO293">
        <v>46.911500000000004</v>
      </c>
      <c r="AP293">
        <v>147.8965</v>
      </c>
      <c r="AQ293">
        <v>122.35300000000001</v>
      </c>
      <c r="AR293">
        <v>143.66499999999999</v>
      </c>
      <c r="AS293">
        <v>177.65449999999998</v>
      </c>
      <c r="AT293">
        <f t="shared" si="81"/>
        <v>90.665938680090463</v>
      </c>
      <c r="AU293">
        <f t="shared" si="82"/>
        <v>122.74192296061395</v>
      </c>
      <c r="AV293">
        <f t="shared" si="83"/>
        <v>92.202206522117422</v>
      </c>
      <c r="AW293">
        <f t="shared" si="84"/>
        <v>67.335375687078013</v>
      </c>
      <c r="AX293" s="2">
        <f>100</f>
        <v>100</v>
      </c>
    </row>
    <row r="294" spans="1:51" ht="14.25" customHeight="1" x14ac:dyDescent="0.2">
      <c r="A294" s="3" t="s">
        <v>6</v>
      </c>
      <c r="B294" s="4" t="s">
        <v>74</v>
      </c>
      <c r="C294" s="6">
        <v>5</v>
      </c>
      <c r="D294" s="5" t="s">
        <v>4</v>
      </c>
      <c r="E294" s="9">
        <v>44868</v>
      </c>
      <c r="F294">
        <v>47.729500000000002</v>
      </c>
      <c r="G294">
        <v>46.067999999999998</v>
      </c>
      <c r="H294">
        <v>48.7515</v>
      </c>
      <c r="I294">
        <v>48.391999999999996</v>
      </c>
      <c r="J294">
        <v>153.61700000000002</v>
      </c>
      <c r="K294">
        <v>126.084</v>
      </c>
      <c r="L294">
        <v>150.10849999999999</v>
      </c>
      <c r="M294">
        <v>184.55599999999998</v>
      </c>
      <c r="N294" s="8">
        <f t="shared" si="85"/>
        <v>79.229658826822543</v>
      </c>
      <c r="O294" s="8">
        <f t="shared" si="86"/>
        <v>93.170743313981149</v>
      </c>
      <c r="P294" s="8">
        <f t="shared" si="87"/>
        <v>82.817645236612179</v>
      </c>
      <c r="Q294" s="8">
        <f t="shared" si="88"/>
        <v>66.862957584689738</v>
      </c>
      <c r="R294" s="2">
        <f>100</f>
        <v>100</v>
      </c>
      <c r="U294" s="9">
        <v>44902</v>
      </c>
      <c r="V294">
        <v>54.933000000000007</v>
      </c>
      <c r="W294">
        <v>46.823500000000003</v>
      </c>
      <c r="X294">
        <v>63.773499999999999</v>
      </c>
      <c r="Y294">
        <v>54.169499999999999</v>
      </c>
      <c r="Z294">
        <v>148.167</v>
      </c>
      <c r="AA294">
        <v>97.229500000000002</v>
      </c>
      <c r="AB294">
        <v>158.22300000000001</v>
      </c>
      <c r="AC294">
        <v>189.12</v>
      </c>
      <c r="AD294" s="8">
        <f t="shared" si="77"/>
        <v>94.541395857377154</v>
      </c>
      <c r="AE294" s="8">
        <f t="shared" si="78"/>
        <v>122.80215880982624</v>
      </c>
      <c r="AF294" s="8">
        <f t="shared" si="79"/>
        <v>102.78052179518779</v>
      </c>
      <c r="AG294" s="8">
        <f t="shared" si="80"/>
        <v>73.03945907360405</v>
      </c>
      <c r="AH294" s="2">
        <f>100</f>
        <v>100</v>
      </c>
      <c r="AK294" s="10">
        <v>44959</v>
      </c>
      <c r="AL294">
        <v>52.804499999999997</v>
      </c>
      <c r="AM294">
        <v>58.769500000000001</v>
      </c>
      <c r="AN294">
        <v>52.808</v>
      </c>
      <c r="AO294">
        <v>46.857500000000002</v>
      </c>
      <c r="AP294">
        <v>152.65800000000002</v>
      </c>
      <c r="AQ294">
        <v>126.4795</v>
      </c>
      <c r="AR294">
        <v>149.113</v>
      </c>
      <c r="AS294">
        <v>182.423</v>
      </c>
      <c r="AT294">
        <f t="shared" si="81"/>
        <v>88.204663365169182</v>
      </c>
      <c r="AU294">
        <f t="shared" si="82"/>
        <v>118.48736356484648</v>
      </c>
      <c r="AV294">
        <f t="shared" si="83"/>
        <v>90.307619054006011</v>
      </c>
      <c r="AW294">
        <f t="shared" si="84"/>
        <v>65.499758802344004</v>
      </c>
      <c r="AX294" s="2">
        <f>100</f>
        <v>100</v>
      </c>
    </row>
    <row r="295" spans="1:51" ht="14.25" customHeight="1" x14ac:dyDescent="0.2">
      <c r="A295" s="3" t="s">
        <v>6</v>
      </c>
      <c r="B295" s="4" t="s">
        <v>74</v>
      </c>
      <c r="C295" s="6">
        <v>6</v>
      </c>
      <c r="D295" s="5" t="s">
        <v>4</v>
      </c>
      <c r="E295" s="9">
        <v>44868</v>
      </c>
      <c r="F295">
        <v>44.024500000000003</v>
      </c>
      <c r="G295">
        <v>40.090999999999994</v>
      </c>
      <c r="H295">
        <v>45.15</v>
      </c>
      <c r="I295">
        <v>46.887999999999998</v>
      </c>
      <c r="J295">
        <v>131.52549999999999</v>
      </c>
      <c r="K295">
        <v>102.3805</v>
      </c>
      <c r="L295">
        <v>128.434</v>
      </c>
      <c r="M295">
        <v>163.63200000000001</v>
      </c>
      <c r="N295" s="8">
        <f t="shared" si="85"/>
        <v>85.354151856484123</v>
      </c>
      <c r="O295" s="8">
        <f t="shared" si="86"/>
        <v>99.85500168489115</v>
      </c>
      <c r="P295" s="8">
        <f t="shared" si="87"/>
        <v>89.643318747372192</v>
      </c>
      <c r="Q295" s="8">
        <f t="shared" si="88"/>
        <v>73.069081842182456</v>
      </c>
      <c r="R295" s="2">
        <f>100</f>
        <v>100</v>
      </c>
      <c r="U295" s="9">
        <v>44902</v>
      </c>
      <c r="V295">
        <v>37.185499999999998</v>
      </c>
      <c r="W295">
        <v>26.285499999999999</v>
      </c>
      <c r="X295">
        <v>44.460499999999996</v>
      </c>
      <c r="Y295">
        <v>40.832999999999998</v>
      </c>
      <c r="Z295">
        <v>134.61399999999998</v>
      </c>
      <c r="AA295">
        <v>75.936999999999998</v>
      </c>
      <c r="AB295">
        <v>147.4555</v>
      </c>
      <c r="AC295">
        <v>180.46350000000001</v>
      </c>
      <c r="AD295" s="8">
        <f t="shared" si="77"/>
        <v>70.44068596134133</v>
      </c>
      <c r="AE295" s="8">
        <f t="shared" si="78"/>
        <v>88.267939212768482</v>
      </c>
      <c r="AF295" s="8">
        <f t="shared" si="79"/>
        <v>76.887111704887232</v>
      </c>
      <c r="AG295" s="8">
        <f t="shared" si="80"/>
        <v>57.698177193726146</v>
      </c>
      <c r="AH295" s="2">
        <f>(20+15)/2</f>
        <v>17.5</v>
      </c>
      <c r="AK295" s="10">
        <v>44959</v>
      </c>
      <c r="AL295">
        <v>38.849000000000004</v>
      </c>
      <c r="AM295">
        <v>42.704499999999996</v>
      </c>
      <c r="AN295">
        <v>37.415000000000006</v>
      </c>
      <c r="AO295">
        <v>36.344999999999999</v>
      </c>
      <c r="AP295">
        <v>124.97899999999998</v>
      </c>
      <c r="AQ295">
        <v>96.489000000000004</v>
      </c>
      <c r="AR295">
        <v>120.489</v>
      </c>
      <c r="AS295">
        <v>157.59</v>
      </c>
      <c r="AT295">
        <f t="shared" si="81"/>
        <v>79.265276566463186</v>
      </c>
      <c r="AU295">
        <f t="shared" si="82"/>
        <v>112.8589528340018</v>
      </c>
      <c r="AV295">
        <f t="shared" si="83"/>
        <v>79.184199387495966</v>
      </c>
      <c r="AW295">
        <f t="shared" si="84"/>
        <v>58.810679611650485</v>
      </c>
      <c r="AX295" s="2">
        <f>(40+35)/2</f>
        <v>37.5</v>
      </c>
    </row>
    <row r="296" spans="1:51" ht="14.25" customHeight="1" x14ac:dyDescent="0.2">
      <c r="A296" s="3" t="s">
        <v>6</v>
      </c>
      <c r="B296" s="4" t="s">
        <v>74</v>
      </c>
      <c r="C296" s="6">
        <v>7</v>
      </c>
      <c r="D296" s="5" t="s">
        <v>4</v>
      </c>
      <c r="E296" s="9">
        <v>44868</v>
      </c>
      <c r="F296">
        <v>54.993499999999997</v>
      </c>
      <c r="G296">
        <v>50.248999999999995</v>
      </c>
      <c r="H296">
        <v>56.43</v>
      </c>
      <c r="I296">
        <v>58.282499999999999</v>
      </c>
      <c r="J296">
        <v>137.26949999999999</v>
      </c>
      <c r="K296">
        <v>109.18</v>
      </c>
      <c r="L296">
        <v>133.8835</v>
      </c>
      <c r="M296">
        <v>168.63150000000002</v>
      </c>
      <c r="N296" s="8">
        <f t="shared" si="85"/>
        <v>102.15920142493417</v>
      </c>
      <c r="O296" s="8">
        <f t="shared" si="86"/>
        <v>117.36119252610366</v>
      </c>
      <c r="P296" s="8">
        <f t="shared" si="87"/>
        <v>107.4788902291918</v>
      </c>
      <c r="Q296" s="8">
        <f t="shared" si="88"/>
        <v>88.133222440647202</v>
      </c>
      <c r="R296" s="2">
        <f>100</f>
        <v>100</v>
      </c>
      <c r="U296" s="9">
        <v>44902</v>
      </c>
      <c r="V296">
        <v>35.481999999999999</v>
      </c>
      <c r="W296">
        <v>18.5015</v>
      </c>
      <c r="X296">
        <v>49.897999999999996</v>
      </c>
      <c r="Y296">
        <v>37.981000000000002</v>
      </c>
      <c r="Z296">
        <v>118.384</v>
      </c>
      <c r="AA296">
        <v>53.415999999999997</v>
      </c>
      <c r="AB296">
        <v>138.57850000000002</v>
      </c>
      <c r="AC296">
        <v>163.08150000000001</v>
      </c>
      <c r="AD296" s="8">
        <f t="shared" si="77"/>
        <v>76.428486957696975</v>
      </c>
      <c r="AE296" s="8">
        <f t="shared" si="78"/>
        <v>88.323395611801715</v>
      </c>
      <c r="AF296" s="8">
        <f t="shared" si="79"/>
        <v>91.817922693635722</v>
      </c>
      <c r="AG296" s="8">
        <f t="shared" si="80"/>
        <v>59.388434617047302</v>
      </c>
      <c r="AH296" s="2">
        <f>(90+100)/2</f>
        <v>95</v>
      </c>
      <c r="AK296" s="10">
        <v>44959</v>
      </c>
      <c r="AL296">
        <v>60.996000000000002</v>
      </c>
      <c r="AM296">
        <v>63.779499999999999</v>
      </c>
      <c r="AN296">
        <v>59.981999999999999</v>
      </c>
      <c r="AO296">
        <v>59.222000000000008</v>
      </c>
      <c r="AP296">
        <v>165.63850000000002</v>
      </c>
      <c r="AQ296">
        <v>138.4975</v>
      </c>
      <c r="AR296">
        <v>163.00349999999997</v>
      </c>
      <c r="AS296">
        <v>195.52100000000002</v>
      </c>
      <c r="AT296">
        <f t="shared" si="81"/>
        <v>93.903168647385726</v>
      </c>
      <c r="AU296">
        <f t="shared" si="82"/>
        <v>117.43007996534233</v>
      </c>
      <c r="AV296">
        <f t="shared" si="83"/>
        <v>93.834856306766426</v>
      </c>
      <c r="AW296">
        <f t="shared" si="84"/>
        <v>77.237790314083909</v>
      </c>
      <c r="AX296" s="2">
        <f>(100+98)/2</f>
        <v>99</v>
      </c>
    </row>
    <row r="297" spans="1:51" ht="14.25" customHeight="1" x14ac:dyDescent="0.2">
      <c r="A297" s="3" t="s">
        <v>6</v>
      </c>
      <c r="B297" s="4" t="s">
        <v>74</v>
      </c>
      <c r="C297" s="6">
        <v>8</v>
      </c>
      <c r="D297" s="5" t="s">
        <v>4</v>
      </c>
      <c r="E297" s="9">
        <v>44868</v>
      </c>
      <c r="F297">
        <v>66.88</v>
      </c>
      <c r="G297">
        <v>68.509999999999991</v>
      </c>
      <c r="H297">
        <v>68.241000000000014</v>
      </c>
      <c r="I297">
        <v>63.892499999999998</v>
      </c>
      <c r="J297">
        <v>161.98950000000002</v>
      </c>
      <c r="K297">
        <v>137.79950000000002</v>
      </c>
      <c r="L297">
        <v>158.58199999999999</v>
      </c>
      <c r="M297">
        <v>189.51850000000002</v>
      </c>
      <c r="N297" s="8">
        <f t="shared" si="85"/>
        <v>105.28089783597083</v>
      </c>
      <c r="O297" s="8">
        <f t="shared" si="86"/>
        <v>126.77876189681382</v>
      </c>
      <c r="P297" s="8">
        <f t="shared" si="87"/>
        <v>109.73158996607435</v>
      </c>
      <c r="Q297" s="8">
        <f t="shared" si="88"/>
        <v>85.968322353754374</v>
      </c>
      <c r="R297" s="2">
        <f>100</f>
        <v>100</v>
      </c>
      <c r="U297" s="9">
        <v>44908</v>
      </c>
      <c r="V297">
        <v>66.4405</v>
      </c>
      <c r="W297">
        <v>83.015000000000001</v>
      </c>
      <c r="X297">
        <v>60.382999999999996</v>
      </c>
      <c r="Y297">
        <v>55.902000000000001</v>
      </c>
      <c r="Z297">
        <v>167.28649999999999</v>
      </c>
      <c r="AA297">
        <v>156.06400000000002</v>
      </c>
      <c r="AB297">
        <v>154</v>
      </c>
      <c r="AC297">
        <v>191.68450000000001</v>
      </c>
      <c r="AD297" s="8">
        <f t="shared" si="77"/>
        <v>101.27731466675435</v>
      </c>
      <c r="AE297" s="8">
        <f t="shared" si="78"/>
        <v>135.64194817510761</v>
      </c>
      <c r="AF297" s="8">
        <f t="shared" si="79"/>
        <v>99.984837662337654</v>
      </c>
      <c r="AG297" s="8">
        <f t="shared" si="80"/>
        <v>74.367045848777551</v>
      </c>
      <c r="AH297" s="2">
        <f>100</f>
        <v>100</v>
      </c>
      <c r="AK297" s="10">
        <v>44959</v>
      </c>
      <c r="AL297">
        <v>39.104500000000002</v>
      </c>
      <c r="AM297">
        <v>41.259500000000003</v>
      </c>
      <c r="AN297">
        <v>38.225000000000001</v>
      </c>
      <c r="AO297">
        <v>37.736499999999999</v>
      </c>
      <c r="AP297">
        <v>147.34649999999999</v>
      </c>
      <c r="AQ297">
        <v>116.483</v>
      </c>
      <c r="AR297">
        <v>143.8965</v>
      </c>
      <c r="AS297">
        <v>181.3535</v>
      </c>
      <c r="AT297">
        <f t="shared" si="81"/>
        <v>67.674817521963533</v>
      </c>
      <c r="AU297">
        <f t="shared" si="82"/>
        <v>90.323673840817975</v>
      </c>
      <c r="AV297">
        <f t="shared" si="83"/>
        <v>67.738791423001942</v>
      </c>
      <c r="AW297">
        <f t="shared" si="84"/>
        <v>53.061052033735223</v>
      </c>
      <c r="AX297" s="2">
        <f>(100+95)/2</f>
        <v>97.5</v>
      </c>
    </row>
    <row r="298" spans="1:51" ht="14.25" customHeight="1" x14ac:dyDescent="0.2">
      <c r="A298" s="3" t="s">
        <v>6</v>
      </c>
      <c r="B298" s="4" t="s">
        <v>75</v>
      </c>
      <c r="C298" s="6">
        <v>1</v>
      </c>
      <c r="D298" s="5" t="s">
        <v>4</v>
      </c>
      <c r="E298" s="9">
        <v>44868</v>
      </c>
      <c r="F298">
        <v>46.967999999999996</v>
      </c>
      <c r="G298">
        <v>49.067499999999995</v>
      </c>
      <c r="H298">
        <v>48.867000000000004</v>
      </c>
      <c r="I298">
        <v>42.982500000000002</v>
      </c>
      <c r="J298">
        <v>145.54249999999999</v>
      </c>
      <c r="K298">
        <v>113.8715</v>
      </c>
      <c r="L298">
        <v>140.8295</v>
      </c>
      <c r="M298">
        <v>181.875</v>
      </c>
      <c r="N298" s="8">
        <f t="shared" si="85"/>
        <v>82.291014652077564</v>
      </c>
      <c r="O298" s="8">
        <f t="shared" si="86"/>
        <v>109.88010608448997</v>
      </c>
      <c r="P298" s="8">
        <f t="shared" si="87"/>
        <v>88.483485349305383</v>
      </c>
      <c r="Q298" s="8">
        <f t="shared" si="88"/>
        <v>60.264123711340211</v>
      </c>
      <c r="R298" s="2">
        <f>100</f>
        <v>100</v>
      </c>
      <c r="U298" s="9">
        <v>44902</v>
      </c>
      <c r="V298">
        <v>34.881</v>
      </c>
      <c r="W298">
        <v>34.536500000000004</v>
      </c>
      <c r="X298">
        <v>38.027000000000001</v>
      </c>
      <c r="Y298">
        <v>32.052500000000002</v>
      </c>
      <c r="Z298">
        <v>119.44750000000001</v>
      </c>
      <c r="AA298">
        <v>82.642499999999998</v>
      </c>
      <c r="AB298">
        <v>122.40600000000001</v>
      </c>
      <c r="AC298">
        <v>153.45650000000001</v>
      </c>
      <c r="AD298" s="8">
        <f t="shared" si="77"/>
        <v>74.464974151824023</v>
      </c>
      <c r="AE298" s="8">
        <f t="shared" si="78"/>
        <v>106.56511480170616</v>
      </c>
      <c r="AF298" s="8">
        <f t="shared" si="79"/>
        <v>79.219033380716638</v>
      </c>
      <c r="AG298" s="8">
        <f t="shared" si="80"/>
        <v>53.261917872491551</v>
      </c>
      <c r="AH298" s="2">
        <f>(100+95)/2</f>
        <v>97.5</v>
      </c>
      <c r="AK298" s="10">
        <v>44959</v>
      </c>
      <c r="AL298">
        <v>64.64</v>
      </c>
      <c r="AM298">
        <v>65.911500000000004</v>
      </c>
      <c r="AN298">
        <v>63.658999999999999</v>
      </c>
      <c r="AO298">
        <v>64.308500000000009</v>
      </c>
      <c r="AP298">
        <v>184.55549999999999</v>
      </c>
      <c r="AQ298">
        <v>157.79399999999998</v>
      </c>
      <c r="AR298">
        <v>182.214</v>
      </c>
      <c r="AS298">
        <v>213.65600000000001</v>
      </c>
      <c r="AT298">
        <f t="shared" si="81"/>
        <v>89.31297089493404</v>
      </c>
      <c r="AU298">
        <f t="shared" si="82"/>
        <v>106.51502908855852</v>
      </c>
      <c r="AV298">
        <f t="shared" si="83"/>
        <v>89.087803352102469</v>
      </c>
      <c r="AW298">
        <f t="shared" si="84"/>
        <v>76.75266549968174</v>
      </c>
      <c r="AX298" s="2">
        <f>(100+98)/2</f>
        <v>99</v>
      </c>
    </row>
    <row r="299" spans="1:51" ht="14.25" customHeight="1" x14ac:dyDescent="0.2">
      <c r="A299" s="3" t="s">
        <v>6</v>
      </c>
      <c r="B299" s="4" t="s">
        <v>75</v>
      </c>
      <c r="C299" s="6">
        <v>2</v>
      </c>
      <c r="D299" s="5" t="s">
        <v>4</v>
      </c>
      <c r="E299" s="9">
        <v>44868</v>
      </c>
      <c r="F299">
        <v>58.759500000000003</v>
      </c>
      <c r="G299">
        <v>60.349000000000004</v>
      </c>
      <c r="H299">
        <v>58.725499999999997</v>
      </c>
      <c r="I299">
        <v>57.222500000000004</v>
      </c>
      <c r="J299">
        <v>144.59100000000001</v>
      </c>
      <c r="K299">
        <v>114.59649999999999</v>
      </c>
      <c r="L299">
        <v>139.86799999999999</v>
      </c>
      <c r="M299">
        <v>179.28800000000001</v>
      </c>
      <c r="N299" s="8">
        <f t="shared" si="85"/>
        <v>103.62797477021391</v>
      </c>
      <c r="O299" s="8">
        <f t="shared" si="86"/>
        <v>134.28852539126413</v>
      </c>
      <c r="P299" s="8">
        <f t="shared" si="87"/>
        <v>107.06525080790459</v>
      </c>
      <c r="Q299" s="8">
        <f t="shared" si="88"/>
        <v>81.387139685868547</v>
      </c>
      <c r="R299" s="2">
        <f>100</f>
        <v>100</v>
      </c>
      <c r="U299" s="9">
        <v>44902</v>
      </c>
      <c r="V299">
        <v>49.624000000000002</v>
      </c>
      <c r="W299">
        <v>51.314999999999998</v>
      </c>
      <c r="X299">
        <v>54.988</v>
      </c>
      <c r="Y299">
        <v>42.572500000000005</v>
      </c>
      <c r="Z299">
        <v>113.3095</v>
      </c>
      <c r="AA299">
        <v>78.728999999999999</v>
      </c>
      <c r="AB299">
        <v>116.4375</v>
      </c>
      <c r="AC299">
        <v>144.8295</v>
      </c>
      <c r="AD299" s="8">
        <f t="shared" si="77"/>
        <v>111.67748511819399</v>
      </c>
      <c r="AE299" s="8">
        <f t="shared" si="78"/>
        <v>166.20717905727241</v>
      </c>
      <c r="AF299" s="8">
        <f t="shared" si="79"/>
        <v>120.42460547504025</v>
      </c>
      <c r="AG299" s="8">
        <f t="shared" si="80"/>
        <v>74.957018425113674</v>
      </c>
      <c r="AH299" s="2">
        <f>100</f>
        <v>100</v>
      </c>
      <c r="AK299" s="10">
        <v>44959</v>
      </c>
      <c r="AL299">
        <v>60.677499999999995</v>
      </c>
      <c r="AM299">
        <v>65.426999999999992</v>
      </c>
      <c r="AN299">
        <v>60.980000000000004</v>
      </c>
      <c r="AO299">
        <v>55.639000000000003</v>
      </c>
      <c r="AP299">
        <v>159.5795</v>
      </c>
      <c r="AQ299">
        <v>131.16499999999999</v>
      </c>
      <c r="AR299">
        <v>157.2535</v>
      </c>
      <c r="AS299">
        <v>190.27749999999997</v>
      </c>
      <c r="AT299">
        <f t="shared" si="81"/>
        <v>96.959587541006201</v>
      </c>
      <c r="AU299">
        <f t="shared" si="82"/>
        <v>127.19768993252772</v>
      </c>
      <c r="AV299">
        <f t="shared" si="83"/>
        <v>98.884285564391249</v>
      </c>
      <c r="AW299">
        <f t="shared" si="84"/>
        <v>74.56449133502386</v>
      </c>
      <c r="AX299" s="2">
        <f>100</f>
        <v>100</v>
      </c>
    </row>
    <row r="300" spans="1:51" ht="14.25" customHeight="1" x14ac:dyDescent="0.2">
      <c r="A300" s="3" t="s">
        <v>6</v>
      </c>
      <c r="B300" s="4" t="s">
        <v>75</v>
      </c>
      <c r="C300" s="6">
        <v>3</v>
      </c>
      <c r="D300" s="5" t="s">
        <v>4</v>
      </c>
      <c r="E300" s="9">
        <v>44868</v>
      </c>
      <c r="F300">
        <v>31.012499999999999</v>
      </c>
      <c r="G300">
        <v>29.310000000000002</v>
      </c>
      <c r="H300">
        <v>30.359500000000001</v>
      </c>
      <c r="I300">
        <v>33.329499999999996</v>
      </c>
      <c r="J300">
        <v>130.20699999999999</v>
      </c>
      <c r="K300">
        <v>97.686499999999995</v>
      </c>
      <c r="L300">
        <v>124.91849999999999</v>
      </c>
      <c r="M300">
        <v>168.20499999999998</v>
      </c>
      <c r="N300" s="8">
        <f t="shared" si="85"/>
        <v>60.73550193153978</v>
      </c>
      <c r="O300" s="8">
        <f t="shared" si="86"/>
        <v>76.510572085190901</v>
      </c>
      <c r="P300" s="8">
        <f t="shared" si="87"/>
        <v>61.973786909064714</v>
      </c>
      <c r="Q300" s="8">
        <f t="shared" si="88"/>
        <v>50.527763740673578</v>
      </c>
      <c r="R300" s="2">
        <f>100</f>
        <v>100</v>
      </c>
      <c r="U300" s="9">
        <v>44902</v>
      </c>
      <c r="V300">
        <v>36.968500000000006</v>
      </c>
      <c r="W300">
        <v>36.045500000000004</v>
      </c>
      <c r="X300">
        <v>41.227999999999994</v>
      </c>
      <c r="Y300">
        <v>33.652500000000003</v>
      </c>
      <c r="Z300">
        <v>116.41749999999999</v>
      </c>
      <c r="AA300">
        <v>76.367500000000007</v>
      </c>
      <c r="AB300">
        <v>119.07849999999999</v>
      </c>
      <c r="AC300">
        <v>153.7775</v>
      </c>
      <c r="AD300" s="8">
        <f t="shared" si="77"/>
        <v>80.975519144458531</v>
      </c>
      <c r="AE300" s="8">
        <f t="shared" si="78"/>
        <v>120.36013356467083</v>
      </c>
      <c r="AF300" s="8">
        <f t="shared" si="79"/>
        <v>88.287474229184937</v>
      </c>
      <c r="AG300" s="8">
        <f t="shared" si="80"/>
        <v>55.803921249857751</v>
      </c>
      <c r="AH300" s="2">
        <f>100</f>
        <v>100</v>
      </c>
      <c r="AK300" s="10">
        <v>44959</v>
      </c>
      <c r="AL300">
        <v>54.722499999999997</v>
      </c>
      <c r="AM300">
        <v>57.066500000000005</v>
      </c>
      <c r="AN300">
        <v>56.183</v>
      </c>
      <c r="AO300">
        <v>52.441000000000003</v>
      </c>
      <c r="AP300">
        <v>164.154</v>
      </c>
      <c r="AQ300">
        <v>137.56450000000001</v>
      </c>
      <c r="AR300">
        <v>162.16399999999999</v>
      </c>
      <c r="AS300">
        <v>192.72</v>
      </c>
      <c r="AT300">
        <f t="shared" si="81"/>
        <v>85.006990387075547</v>
      </c>
      <c r="AU300">
        <f t="shared" si="82"/>
        <v>105.78279643367293</v>
      </c>
      <c r="AV300">
        <f t="shared" si="83"/>
        <v>88.34676623664933</v>
      </c>
      <c r="AW300">
        <f t="shared" si="84"/>
        <v>69.387998132004981</v>
      </c>
      <c r="AX300" s="2">
        <f>95</f>
        <v>95</v>
      </c>
    </row>
    <row r="301" spans="1:51" ht="14.25" customHeight="1" x14ac:dyDescent="0.2">
      <c r="A301" s="3" t="s">
        <v>6</v>
      </c>
      <c r="B301" s="4" t="s">
        <v>75</v>
      </c>
      <c r="C301" s="6">
        <v>4</v>
      </c>
      <c r="D301" s="5" t="s">
        <v>4</v>
      </c>
      <c r="E301" s="9">
        <v>44868</v>
      </c>
      <c r="F301">
        <v>50.994500000000002</v>
      </c>
      <c r="G301">
        <v>49.990499999999997</v>
      </c>
      <c r="H301">
        <v>52.305500000000002</v>
      </c>
      <c r="I301">
        <v>50.663499999999999</v>
      </c>
      <c r="J301">
        <v>133.75049999999999</v>
      </c>
      <c r="K301">
        <v>102.913</v>
      </c>
      <c r="L301">
        <v>128.42750000000001</v>
      </c>
      <c r="M301">
        <v>169.89150000000001</v>
      </c>
      <c r="N301" s="8">
        <f t="shared" si="85"/>
        <v>97.222795428802144</v>
      </c>
      <c r="O301" s="8">
        <f t="shared" si="86"/>
        <v>123.86751430820208</v>
      </c>
      <c r="P301" s="8">
        <f t="shared" si="87"/>
        <v>103.85550213155281</v>
      </c>
      <c r="Q301" s="8">
        <f t="shared" si="88"/>
        <v>76.043783826736473</v>
      </c>
      <c r="R301" s="2">
        <f>100</f>
        <v>100</v>
      </c>
      <c r="U301" s="9">
        <v>44902</v>
      </c>
      <c r="V301">
        <v>45.499000000000002</v>
      </c>
      <c r="W301">
        <v>48.179000000000002</v>
      </c>
      <c r="X301">
        <v>49.402000000000001</v>
      </c>
      <c r="Y301">
        <v>38.914000000000001</v>
      </c>
      <c r="Z301">
        <v>145.85449999999997</v>
      </c>
      <c r="AA301">
        <v>112.79399999999998</v>
      </c>
      <c r="AB301">
        <v>148.47899999999998</v>
      </c>
      <c r="AC301">
        <v>176.3115</v>
      </c>
      <c r="AD301" s="8">
        <f t="shared" si="77"/>
        <v>79.546705792416432</v>
      </c>
      <c r="AE301" s="8">
        <f t="shared" si="78"/>
        <v>108.92108622799087</v>
      </c>
      <c r="AF301" s="8">
        <f t="shared" si="79"/>
        <v>84.843715272866888</v>
      </c>
      <c r="AG301" s="8">
        <f t="shared" si="80"/>
        <v>56.281467743170474</v>
      </c>
      <c r="AH301" s="2">
        <f>100</f>
        <v>100</v>
      </c>
      <c r="AK301" s="10">
        <v>44959</v>
      </c>
      <c r="AL301">
        <v>68.48</v>
      </c>
      <c r="AM301">
        <v>75.638999999999996</v>
      </c>
      <c r="AN301">
        <v>68.253999999999991</v>
      </c>
      <c r="AO301">
        <v>61.555499999999995</v>
      </c>
      <c r="AP301">
        <v>164.59199999999998</v>
      </c>
      <c r="AQ301">
        <v>138.41300000000001</v>
      </c>
      <c r="AR301">
        <v>161.2535</v>
      </c>
      <c r="AS301">
        <v>194.01900000000001</v>
      </c>
      <c r="AT301">
        <f t="shared" si="81"/>
        <v>106.09507144940218</v>
      </c>
      <c r="AU301">
        <f t="shared" si="82"/>
        <v>139.35067515334541</v>
      </c>
      <c r="AV301">
        <f t="shared" si="83"/>
        <v>107.93421538137156</v>
      </c>
      <c r="AW301">
        <f t="shared" si="84"/>
        <v>80.902656440864035</v>
      </c>
      <c r="AX301" s="2">
        <f>100</f>
        <v>100</v>
      </c>
    </row>
    <row r="302" spans="1:51" ht="14.25" customHeight="1" x14ac:dyDescent="0.2">
      <c r="A302" s="3" t="s">
        <v>6</v>
      </c>
      <c r="B302" s="4" t="s">
        <v>75</v>
      </c>
      <c r="C302" s="6">
        <v>5</v>
      </c>
      <c r="D302" s="5" t="s">
        <v>4</v>
      </c>
      <c r="E302" s="9">
        <v>44868</v>
      </c>
      <c r="F302">
        <v>51.530499999999996</v>
      </c>
      <c r="G302">
        <v>50.6175</v>
      </c>
      <c r="H302">
        <v>51.581500000000005</v>
      </c>
      <c r="I302">
        <v>52.387500000000003</v>
      </c>
      <c r="J302">
        <v>143.65800000000002</v>
      </c>
      <c r="K302">
        <v>116.182</v>
      </c>
      <c r="L302">
        <v>138.565</v>
      </c>
      <c r="M302">
        <v>176.28800000000001</v>
      </c>
      <c r="N302" s="8">
        <f t="shared" si="85"/>
        <v>91.469166353422693</v>
      </c>
      <c r="O302" s="8">
        <f t="shared" si="86"/>
        <v>111.09692120982596</v>
      </c>
      <c r="P302" s="8">
        <f t="shared" si="87"/>
        <v>94.924999097896304</v>
      </c>
      <c r="Q302" s="8">
        <f t="shared" si="88"/>
        <v>75.778342825376654</v>
      </c>
      <c r="R302" s="2">
        <f>100</f>
        <v>100</v>
      </c>
      <c r="U302" s="9">
        <v>44902</v>
      </c>
      <c r="V302">
        <v>47.782499999999999</v>
      </c>
      <c r="W302">
        <v>50.388500000000001</v>
      </c>
      <c r="X302">
        <v>54.218999999999994</v>
      </c>
      <c r="Y302">
        <v>44.564500000000002</v>
      </c>
      <c r="Z302">
        <v>135.04750000000001</v>
      </c>
      <c r="AA302">
        <v>102.49549999999999</v>
      </c>
      <c r="AB302">
        <v>136.01900000000001</v>
      </c>
      <c r="AC302">
        <v>166.58249999999998</v>
      </c>
      <c r="AD302" s="8">
        <f t="shared" si="77"/>
        <v>90.22408782095188</v>
      </c>
      <c r="AE302" s="8">
        <f t="shared" si="78"/>
        <v>125.36225980652812</v>
      </c>
      <c r="AF302" s="8">
        <f t="shared" si="79"/>
        <v>101.64642439659163</v>
      </c>
      <c r="AG302" s="8">
        <f t="shared" si="80"/>
        <v>68.218135158254924</v>
      </c>
      <c r="AH302" s="2">
        <f>(100+90)/2</f>
        <v>95</v>
      </c>
      <c r="AK302" s="10">
        <v>44959</v>
      </c>
      <c r="AL302">
        <v>65.001000000000005</v>
      </c>
      <c r="AM302">
        <v>68.535499999999999</v>
      </c>
      <c r="AN302">
        <v>65.457499999999996</v>
      </c>
      <c r="AO302">
        <v>61.040999999999997</v>
      </c>
      <c r="AP302">
        <v>170.7655</v>
      </c>
      <c r="AQ302">
        <v>140.667</v>
      </c>
      <c r="AR302">
        <v>167.94600000000003</v>
      </c>
      <c r="AS302">
        <v>203.49549999999999</v>
      </c>
      <c r="AT302">
        <f t="shared" si="81"/>
        <v>97.064424605672698</v>
      </c>
      <c r="AU302">
        <f t="shared" si="82"/>
        <v>124.24060014075795</v>
      </c>
      <c r="AV302">
        <f t="shared" si="83"/>
        <v>99.38707977564215</v>
      </c>
      <c r="AW302">
        <f t="shared" si="84"/>
        <v>76.490413792933992</v>
      </c>
      <c r="AX302" s="2">
        <f>(95+100)/2</f>
        <v>97.5</v>
      </c>
    </row>
    <row r="303" spans="1:51" ht="14.25" customHeight="1" x14ac:dyDescent="0.2">
      <c r="A303" s="3" t="s">
        <v>6</v>
      </c>
      <c r="B303" s="4" t="s">
        <v>75</v>
      </c>
      <c r="C303" s="6">
        <v>6</v>
      </c>
      <c r="D303" s="5" t="s">
        <v>4</v>
      </c>
      <c r="E303" s="9">
        <v>44868</v>
      </c>
      <c r="F303">
        <v>37.881</v>
      </c>
      <c r="G303">
        <v>33.430500000000002</v>
      </c>
      <c r="H303">
        <v>36.78</v>
      </c>
      <c r="I303">
        <v>43.411000000000001</v>
      </c>
      <c r="J303">
        <v>137.28100000000001</v>
      </c>
      <c r="K303">
        <v>103.274</v>
      </c>
      <c r="L303">
        <v>132.8605</v>
      </c>
      <c r="M303">
        <v>175.7955</v>
      </c>
      <c r="N303" s="8">
        <f t="shared" si="85"/>
        <v>70.36410719618884</v>
      </c>
      <c r="O303" s="8">
        <f t="shared" si="86"/>
        <v>82.545243720587962</v>
      </c>
      <c r="P303" s="8">
        <f t="shared" si="87"/>
        <v>70.592087189194672</v>
      </c>
      <c r="Q303" s="8">
        <f t="shared" si="88"/>
        <v>62.969785916021742</v>
      </c>
      <c r="R303" s="2">
        <f>100</f>
        <v>100</v>
      </c>
      <c r="U303" s="9">
        <v>44902</v>
      </c>
      <c r="V303">
        <v>38.516500000000001</v>
      </c>
      <c r="W303">
        <v>37.975499999999997</v>
      </c>
      <c r="X303">
        <v>42.9375</v>
      </c>
      <c r="Y303">
        <v>34.603999999999999</v>
      </c>
      <c r="Z303">
        <v>112.05850000000001</v>
      </c>
      <c r="AA303">
        <v>72.301000000000002</v>
      </c>
      <c r="AB303">
        <v>115.495</v>
      </c>
      <c r="AC303">
        <v>148.404</v>
      </c>
      <c r="AD303" s="8">
        <f t="shared" si="77"/>
        <v>87.648036516640857</v>
      </c>
      <c r="AE303" s="8">
        <f t="shared" si="78"/>
        <v>133.9366329649659</v>
      </c>
      <c r="AF303" s="8">
        <f t="shared" si="79"/>
        <v>94.801181869344987</v>
      </c>
      <c r="AG303" s="8">
        <f t="shared" si="80"/>
        <v>59.45944853238457</v>
      </c>
      <c r="AH303" s="2">
        <f>100</f>
        <v>100</v>
      </c>
      <c r="AK303" s="10">
        <v>44959</v>
      </c>
      <c r="AL303">
        <v>67.183999999999997</v>
      </c>
      <c r="AM303">
        <v>73.988500000000002</v>
      </c>
      <c r="AN303">
        <v>67.107500000000002</v>
      </c>
      <c r="AO303">
        <v>60.462499999999999</v>
      </c>
      <c r="AP303">
        <v>160.3485</v>
      </c>
      <c r="AQ303">
        <v>135.93600000000001</v>
      </c>
      <c r="AR303">
        <v>157.31950000000001</v>
      </c>
      <c r="AS303">
        <v>187.77799999999999</v>
      </c>
      <c r="AT303">
        <f t="shared" si="81"/>
        <v>106.84178523653168</v>
      </c>
      <c r="AU303">
        <f t="shared" si="82"/>
        <v>138.79375220692089</v>
      </c>
      <c r="AV303">
        <f t="shared" si="83"/>
        <v>108.77489758103732</v>
      </c>
      <c r="AW303">
        <f t="shared" si="84"/>
        <v>82.107262299097883</v>
      </c>
      <c r="AX303" s="2">
        <f>100</f>
        <v>100</v>
      </c>
    </row>
    <row r="304" spans="1:51" ht="14.25" customHeight="1" x14ac:dyDescent="0.2">
      <c r="A304" s="3" t="s">
        <v>6</v>
      </c>
      <c r="B304" s="4" t="s">
        <v>75</v>
      </c>
      <c r="C304" s="6">
        <v>7</v>
      </c>
      <c r="D304" s="5" t="s">
        <v>4</v>
      </c>
      <c r="E304" s="9">
        <v>44868</v>
      </c>
      <c r="F304">
        <v>39.040500000000002</v>
      </c>
      <c r="G304">
        <v>35.445999999999998</v>
      </c>
      <c r="H304">
        <v>39.322000000000003</v>
      </c>
      <c r="I304">
        <v>42.332999999999998</v>
      </c>
      <c r="J304">
        <v>131.45500000000001</v>
      </c>
      <c r="K304">
        <v>99.629500000000007</v>
      </c>
      <c r="L304">
        <v>126.471</v>
      </c>
      <c r="M304">
        <v>168.358</v>
      </c>
      <c r="N304" s="8">
        <f t="shared" si="85"/>
        <v>75.731828382336147</v>
      </c>
      <c r="O304" s="8">
        <f t="shared" si="86"/>
        <v>90.723430309295935</v>
      </c>
      <c r="P304" s="8">
        <f t="shared" si="87"/>
        <v>79.283867447873419</v>
      </c>
      <c r="Q304" s="8">
        <f t="shared" si="88"/>
        <v>64.118812292852127</v>
      </c>
      <c r="R304" s="2">
        <f>100</f>
        <v>100</v>
      </c>
      <c r="U304" s="9">
        <v>44902</v>
      </c>
      <c r="V304">
        <v>47.875999999999998</v>
      </c>
      <c r="W304">
        <v>53.083500000000001</v>
      </c>
      <c r="X304">
        <v>51.210999999999999</v>
      </c>
      <c r="Y304">
        <v>39.361499999999999</v>
      </c>
      <c r="Z304">
        <v>119.58600000000001</v>
      </c>
      <c r="AA304">
        <v>89.937000000000012</v>
      </c>
      <c r="AB304">
        <v>120.322</v>
      </c>
      <c r="AC304">
        <v>148.52250000000001</v>
      </c>
      <c r="AD304" s="8">
        <f t="shared" si="77"/>
        <v>102.08870603582358</v>
      </c>
      <c r="AE304" s="8">
        <f t="shared" si="78"/>
        <v>150.50860602421693</v>
      </c>
      <c r="AF304" s="8">
        <f t="shared" si="79"/>
        <v>108.53214707202339</v>
      </c>
      <c r="AG304" s="8">
        <f t="shared" si="80"/>
        <v>67.580215118921373</v>
      </c>
      <c r="AH304" s="2">
        <f>(100+95)/2</f>
        <v>97.5</v>
      </c>
      <c r="AK304" s="10">
        <v>44959</v>
      </c>
      <c r="AL304">
        <v>61.859500000000004</v>
      </c>
      <c r="AM304">
        <v>67.038499999999999</v>
      </c>
      <c r="AN304">
        <v>61.069999999999993</v>
      </c>
      <c r="AO304">
        <v>57.463999999999999</v>
      </c>
      <c r="AP304">
        <v>162.77749999999997</v>
      </c>
      <c r="AQ304">
        <v>134.05700000000002</v>
      </c>
      <c r="AR304">
        <v>159.86849999999998</v>
      </c>
      <c r="AS304">
        <v>194.3125</v>
      </c>
      <c r="AT304">
        <f t="shared" si="81"/>
        <v>96.906344550076042</v>
      </c>
      <c r="AU304">
        <f t="shared" si="82"/>
        <v>127.51902175940084</v>
      </c>
      <c r="AV304">
        <f t="shared" si="83"/>
        <v>97.410371649199178</v>
      </c>
      <c r="AW304">
        <f t="shared" si="84"/>
        <v>75.411103248632998</v>
      </c>
      <c r="AX304" s="2">
        <f>(100+98)/2</f>
        <v>99</v>
      </c>
    </row>
    <row r="305" spans="1:51" ht="14.25" customHeight="1" x14ac:dyDescent="0.2">
      <c r="A305" s="3" t="s">
        <v>6</v>
      </c>
      <c r="B305" s="4" t="s">
        <v>75</v>
      </c>
      <c r="C305" s="6">
        <v>8</v>
      </c>
      <c r="D305" s="5" t="s">
        <v>4</v>
      </c>
      <c r="E305" s="9">
        <v>44868</v>
      </c>
      <c r="F305">
        <v>39</v>
      </c>
      <c r="G305">
        <v>37.224000000000004</v>
      </c>
      <c r="H305">
        <v>40.042000000000002</v>
      </c>
      <c r="I305">
        <v>39.749499999999998</v>
      </c>
      <c r="J305">
        <v>121.221</v>
      </c>
      <c r="K305">
        <v>88.042000000000002</v>
      </c>
      <c r="L305">
        <v>116.3935</v>
      </c>
      <c r="M305">
        <v>159.32850000000002</v>
      </c>
      <c r="N305" s="8">
        <f t="shared" si="85"/>
        <v>82.04024055237953</v>
      </c>
      <c r="O305" s="8">
        <f t="shared" si="86"/>
        <v>107.81354353603962</v>
      </c>
      <c r="P305" s="8">
        <f t="shared" si="87"/>
        <v>87.725775064758764</v>
      </c>
      <c r="Q305" s="8">
        <f t="shared" si="88"/>
        <v>63.61776141744884</v>
      </c>
      <c r="R305" s="2">
        <f>100</f>
        <v>100</v>
      </c>
      <c r="U305" s="9">
        <v>44902</v>
      </c>
      <c r="V305">
        <v>48.768999999999998</v>
      </c>
      <c r="W305">
        <v>50.879499999999993</v>
      </c>
      <c r="X305">
        <v>53.912499999999994</v>
      </c>
      <c r="Y305">
        <v>44.793499999999995</v>
      </c>
      <c r="Z305">
        <v>113.482</v>
      </c>
      <c r="AA305">
        <v>84.985500000000002</v>
      </c>
      <c r="AB305">
        <v>112.462</v>
      </c>
      <c r="AC305">
        <v>142.95150000000001</v>
      </c>
      <c r="AD305" s="8">
        <f t="shared" si="77"/>
        <v>109.58649829928976</v>
      </c>
      <c r="AE305" s="8">
        <f t="shared" si="78"/>
        <v>152.66454277494392</v>
      </c>
      <c r="AF305" s="8">
        <f t="shared" si="79"/>
        <v>122.24295762124093</v>
      </c>
      <c r="AG305" s="8">
        <f t="shared" si="80"/>
        <v>79.903621158224979</v>
      </c>
      <c r="AH305" s="2">
        <f>100</f>
        <v>100</v>
      </c>
      <c r="AK305" s="10">
        <v>44959</v>
      </c>
      <c r="AL305">
        <v>70.805499999999995</v>
      </c>
      <c r="AM305">
        <v>74.524500000000003</v>
      </c>
      <c r="AN305">
        <v>71.204000000000008</v>
      </c>
      <c r="AO305">
        <v>66.717500000000001</v>
      </c>
      <c r="AP305">
        <v>173.24900000000002</v>
      </c>
      <c r="AQ305">
        <v>145.07</v>
      </c>
      <c r="AR305">
        <v>170.78649999999999</v>
      </c>
      <c r="AS305">
        <v>204.03750000000002</v>
      </c>
      <c r="AT305">
        <f t="shared" si="81"/>
        <v>104.21648898406337</v>
      </c>
      <c r="AU305">
        <f t="shared" si="82"/>
        <v>130.99708761287656</v>
      </c>
      <c r="AV305">
        <f t="shared" si="83"/>
        <v>106.31414075468496</v>
      </c>
      <c r="AW305">
        <f t="shared" si="84"/>
        <v>83.381547509648954</v>
      </c>
      <c r="AX305" s="2">
        <f>(100+95)/2</f>
        <v>97.5</v>
      </c>
    </row>
    <row r="306" spans="1:51" ht="14.25" customHeight="1" x14ac:dyDescent="0.2">
      <c r="A306" s="3" t="s">
        <v>6</v>
      </c>
      <c r="B306" s="4" t="s">
        <v>76</v>
      </c>
      <c r="C306" s="6">
        <v>1</v>
      </c>
      <c r="D306" s="5" t="s">
        <v>4</v>
      </c>
      <c r="E306" s="9">
        <v>44868</v>
      </c>
      <c r="F306">
        <v>61.847999999999999</v>
      </c>
      <c r="G306">
        <v>62.290500000000002</v>
      </c>
      <c r="H306">
        <v>63.9345</v>
      </c>
      <c r="I306">
        <v>59.301000000000002</v>
      </c>
      <c r="J306">
        <v>152.92750000000001</v>
      </c>
      <c r="K306">
        <v>121.10850000000001</v>
      </c>
      <c r="L306">
        <v>149.04750000000001</v>
      </c>
      <c r="M306">
        <v>188.55500000000001</v>
      </c>
      <c r="N306" s="8">
        <f t="shared" si="85"/>
        <v>103.12886825456506</v>
      </c>
      <c r="O306" s="8">
        <f t="shared" si="86"/>
        <v>131.1557611563185</v>
      </c>
      <c r="P306" s="8">
        <f t="shared" si="87"/>
        <v>109.38323353293413</v>
      </c>
      <c r="Q306" s="8">
        <f t="shared" si="88"/>
        <v>80.198111956723508</v>
      </c>
      <c r="R306" s="2">
        <f>100</f>
        <v>100</v>
      </c>
      <c r="U306" s="9">
        <v>44902</v>
      </c>
      <c r="V306">
        <v>56.89</v>
      </c>
      <c r="W306">
        <v>55.267499999999998</v>
      </c>
      <c r="X306">
        <v>63.510999999999996</v>
      </c>
      <c r="Y306">
        <v>51.868000000000002</v>
      </c>
      <c r="Z306">
        <v>117.1985</v>
      </c>
      <c r="AA306">
        <v>82.197500000000005</v>
      </c>
      <c r="AB306">
        <v>122.01050000000001</v>
      </c>
      <c r="AC306">
        <v>147.3725</v>
      </c>
      <c r="AD306" s="8">
        <f t="shared" ref="AD306:AD321" si="91">(V306/Z306)*255</f>
        <v>123.78102108815386</v>
      </c>
      <c r="AE306" s="8">
        <f t="shared" ref="AE306:AE321" si="92">(W306/AA306)*255</f>
        <v>171.45548830560537</v>
      </c>
      <c r="AF306" s="8">
        <f t="shared" ref="AF306:AF321" si="93">(X306/AB306)*255</f>
        <v>132.73697755521039</v>
      </c>
      <c r="AG306" s="8">
        <f t="shared" ref="AG306:AG321" si="94">(Y306/AC306)*255</f>
        <v>89.747680198137374</v>
      </c>
      <c r="AH306" s="2">
        <f>(95+95)/2</f>
        <v>95</v>
      </c>
      <c r="AK306" s="10">
        <v>44959</v>
      </c>
      <c r="AT306" t="e">
        <f t="shared" ref="AT306:AT321" si="95">(AL306/AP306)*255</f>
        <v>#DIV/0!</v>
      </c>
      <c r="AU306" t="e">
        <f t="shared" ref="AU306:AU321" si="96">(AM306/AQ306)*255</f>
        <v>#DIV/0!</v>
      </c>
      <c r="AV306" t="e">
        <f t="shared" ref="AV306:AV321" si="97">(AN306/AR306)*255</f>
        <v>#DIV/0!</v>
      </c>
      <c r="AW306" t="e">
        <f t="shared" ref="AW306:AW321" si="98">(AO306/AS306)*255</f>
        <v>#DIV/0!</v>
      </c>
      <c r="AX306" s="2">
        <v>0</v>
      </c>
      <c r="AY306" s="3" t="s">
        <v>78</v>
      </c>
    </row>
    <row r="307" spans="1:51" ht="14.25" customHeight="1" x14ac:dyDescent="0.2">
      <c r="A307" s="3" t="s">
        <v>6</v>
      </c>
      <c r="B307" s="4" t="s">
        <v>76</v>
      </c>
      <c r="C307" s="6">
        <v>2</v>
      </c>
      <c r="D307" s="5" t="s">
        <v>4</v>
      </c>
      <c r="E307" s="9">
        <v>44868</v>
      </c>
      <c r="F307">
        <v>53.64</v>
      </c>
      <c r="G307">
        <v>51.0535</v>
      </c>
      <c r="H307">
        <v>54.756500000000003</v>
      </c>
      <c r="I307">
        <v>55.115499999999997</v>
      </c>
      <c r="J307">
        <v>146.79349999999999</v>
      </c>
      <c r="K307">
        <v>117.37649999999999</v>
      </c>
      <c r="L307">
        <v>143.21</v>
      </c>
      <c r="M307">
        <v>179.78649999999999</v>
      </c>
      <c r="N307" s="8">
        <f t="shared" si="85"/>
        <v>93.179875130710826</v>
      </c>
      <c r="O307" s="8">
        <f t="shared" si="86"/>
        <v>110.91353465131436</v>
      </c>
      <c r="P307" s="8">
        <f t="shared" si="87"/>
        <v>97.499528664199431</v>
      </c>
      <c r="Q307" s="8">
        <f t="shared" si="88"/>
        <v>78.173013546623352</v>
      </c>
      <c r="R307" s="2">
        <f>100</f>
        <v>100</v>
      </c>
      <c r="U307" s="9">
        <v>44902</v>
      </c>
      <c r="V307">
        <v>57.341999999999999</v>
      </c>
      <c r="W307">
        <v>64.146999999999991</v>
      </c>
      <c r="X307">
        <v>61.580500000000001</v>
      </c>
      <c r="Y307">
        <v>46.328499999999998</v>
      </c>
      <c r="Z307">
        <v>135.68899999999999</v>
      </c>
      <c r="AA307">
        <v>107.03049999999999</v>
      </c>
      <c r="AB307">
        <v>137.03549999999998</v>
      </c>
      <c r="AC307">
        <v>162.75799999999998</v>
      </c>
      <c r="AD307" s="8">
        <f t="shared" si="91"/>
        <v>107.76267788840659</v>
      </c>
      <c r="AE307" s="8">
        <f t="shared" si="92"/>
        <v>152.83012786074997</v>
      </c>
      <c r="AF307" s="8">
        <f t="shared" si="93"/>
        <v>114.59094541195532</v>
      </c>
      <c r="AG307" s="8">
        <f t="shared" si="94"/>
        <v>72.584865260079383</v>
      </c>
      <c r="AH307" s="2">
        <f>(85+100)/2</f>
        <v>92.5</v>
      </c>
      <c r="AK307" s="10">
        <v>44959</v>
      </c>
      <c r="AL307" s="3">
        <v>74.783000000000001</v>
      </c>
      <c r="AM307">
        <v>76.263499999999993</v>
      </c>
      <c r="AN307">
        <v>76.625</v>
      </c>
      <c r="AO307">
        <v>71.4495</v>
      </c>
      <c r="AP307">
        <v>142.88850000000002</v>
      </c>
      <c r="AQ307">
        <v>112.55249999999999</v>
      </c>
      <c r="AR307">
        <v>141.07299999999998</v>
      </c>
      <c r="AS307">
        <v>175.065</v>
      </c>
      <c r="AT307">
        <f t="shared" si="95"/>
        <v>133.45836088978467</v>
      </c>
      <c r="AU307">
        <f t="shared" si="96"/>
        <v>172.78330112614114</v>
      </c>
      <c r="AV307">
        <f t="shared" si="97"/>
        <v>138.50541918014079</v>
      </c>
      <c r="AW307">
        <f t="shared" si="98"/>
        <v>104.07347271013624</v>
      </c>
      <c r="AX307" s="2">
        <f>(100+98)/2</f>
        <v>99</v>
      </c>
    </row>
    <row r="308" spans="1:51" ht="14.25" customHeight="1" x14ac:dyDescent="0.2">
      <c r="A308" s="3" t="s">
        <v>6</v>
      </c>
      <c r="B308" s="4" t="s">
        <v>76</v>
      </c>
      <c r="C308" s="6">
        <v>3</v>
      </c>
      <c r="D308" s="5" t="s">
        <v>4</v>
      </c>
      <c r="E308" s="9">
        <v>44868</v>
      </c>
      <c r="F308">
        <v>39.11</v>
      </c>
      <c r="G308">
        <v>38.855000000000004</v>
      </c>
      <c r="H308">
        <v>38.787500000000001</v>
      </c>
      <c r="I308">
        <v>39.6265</v>
      </c>
      <c r="J308">
        <v>143.0035</v>
      </c>
      <c r="K308">
        <v>108.76300000000001</v>
      </c>
      <c r="L308">
        <v>139.0515</v>
      </c>
      <c r="M308">
        <v>181.19900000000001</v>
      </c>
      <c r="N308" s="8">
        <f t="shared" si="85"/>
        <v>69.739901470943011</v>
      </c>
      <c r="O308" s="8">
        <f t="shared" si="86"/>
        <v>91.097386059597483</v>
      </c>
      <c r="P308" s="8">
        <f t="shared" si="87"/>
        <v>71.130570328259665</v>
      </c>
      <c r="Q308" s="8">
        <f t="shared" si="88"/>
        <v>55.766077627359969</v>
      </c>
      <c r="R308" s="2">
        <f>100</f>
        <v>100</v>
      </c>
      <c r="U308" s="9">
        <v>44902</v>
      </c>
      <c r="V308">
        <v>45.135999999999996</v>
      </c>
      <c r="W308">
        <v>46.671999999999997</v>
      </c>
      <c r="X308">
        <v>50.370000000000005</v>
      </c>
      <c r="Y308">
        <v>38.363</v>
      </c>
      <c r="Z308">
        <v>124.1635</v>
      </c>
      <c r="AA308">
        <v>88.283999999999992</v>
      </c>
      <c r="AB308">
        <v>128.869</v>
      </c>
      <c r="AC308">
        <v>155.40549999999999</v>
      </c>
      <c r="AD308" s="8">
        <f t="shared" si="91"/>
        <v>92.69777350026375</v>
      </c>
      <c r="AE308" s="8">
        <f t="shared" si="92"/>
        <v>134.80766616827512</v>
      </c>
      <c r="AF308" s="8">
        <f t="shared" si="93"/>
        <v>99.669819739425307</v>
      </c>
      <c r="AG308" s="8">
        <f t="shared" si="94"/>
        <v>62.94864081387081</v>
      </c>
      <c r="AH308" s="2">
        <f>100</f>
        <v>100</v>
      </c>
      <c r="AK308" s="10">
        <v>44959</v>
      </c>
      <c r="AL308">
        <v>62.315999999999995</v>
      </c>
      <c r="AM308">
        <v>62.813000000000002</v>
      </c>
      <c r="AN308">
        <v>63.216499999999996</v>
      </c>
      <c r="AO308">
        <v>60.959000000000003</v>
      </c>
      <c r="AP308">
        <v>156.4665</v>
      </c>
      <c r="AQ308">
        <v>127.84450000000001</v>
      </c>
      <c r="AR308">
        <v>155.5145</v>
      </c>
      <c r="AS308">
        <v>186.09199999999998</v>
      </c>
      <c r="AT308">
        <f t="shared" si="95"/>
        <v>101.55899186087755</v>
      </c>
      <c r="AU308">
        <f t="shared" si="96"/>
        <v>125.28747814728048</v>
      </c>
      <c r="AV308">
        <f t="shared" si="97"/>
        <v>103.65726347060884</v>
      </c>
      <c r="AW308">
        <f t="shared" si="98"/>
        <v>83.531505921802122</v>
      </c>
      <c r="AX308" s="2">
        <f>100</f>
        <v>100</v>
      </c>
    </row>
    <row r="309" spans="1:51" ht="14.25" customHeight="1" x14ac:dyDescent="0.2">
      <c r="A309" s="3" t="s">
        <v>6</v>
      </c>
      <c r="B309" s="4" t="s">
        <v>76</v>
      </c>
      <c r="C309" s="6">
        <v>4</v>
      </c>
      <c r="D309" s="5" t="s">
        <v>4</v>
      </c>
      <c r="E309" s="9">
        <v>44868</v>
      </c>
      <c r="F309">
        <v>79.205500000000001</v>
      </c>
      <c r="G309">
        <v>80.384</v>
      </c>
      <c r="H309">
        <v>79.890500000000003</v>
      </c>
      <c r="I309">
        <v>77.352999999999994</v>
      </c>
      <c r="J309">
        <v>175.66649999999998</v>
      </c>
      <c r="K309">
        <v>147.0095</v>
      </c>
      <c r="L309">
        <v>171.36850000000001</v>
      </c>
      <c r="M309">
        <v>208.48500000000001</v>
      </c>
      <c r="N309" s="8">
        <f t="shared" si="85"/>
        <v>114.97583489168397</v>
      </c>
      <c r="O309" s="8">
        <f t="shared" si="86"/>
        <v>139.43262170131862</v>
      </c>
      <c r="P309" s="8">
        <f t="shared" si="87"/>
        <v>118.87877585437229</v>
      </c>
      <c r="Q309" s="8">
        <f t="shared" si="88"/>
        <v>94.611195050003587</v>
      </c>
      <c r="R309" s="2">
        <f>100</f>
        <v>100</v>
      </c>
      <c r="U309" s="9">
        <v>44902</v>
      </c>
      <c r="V309">
        <v>30.256</v>
      </c>
      <c r="W309">
        <v>33.707000000000001</v>
      </c>
      <c r="X309">
        <v>34.567999999999998</v>
      </c>
      <c r="Y309">
        <v>22.463000000000001</v>
      </c>
      <c r="Z309">
        <v>108.009</v>
      </c>
      <c r="AA309">
        <v>74.361500000000007</v>
      </c>
      <c r="AB309">
        <v>111.8745</v>
      </c>
      <c r="AC309">
        <v>137.80950000000001</v>
      </c>
      <c r="AD309" s="8">
        <f t="shared" si="91"/>
        <v>71.431825125683972</v>
      </c>
      <c r="AE309" s="8">
        <f t="shared" si="92"/>
        <v>115.58783779240601</v>
      </c>
      <c r="AF309" s="8">
        <f t="shared" si="93"/>
        <v>78.792218065779068</v>
      </c>
      <c r="AG309" s="8">
        <f t="shared" si="94"/>
        <v>41.565095294591444</v>
      </c>
      <c r="AH309" s="2">
        <f>(95+100)/2</f>
        <v>97.5</v>
      </c>
      <c r="AK309" s="10">
        <v>44959</v>
      </c>
      <c r="AL309">
        <v>72.745499999999993</v>
      </c>
      <c r="AM309">
        <v>76.6995</v>
      </c>
      <c r="AN309">
        <v>72.732500000000002</v>
      </c>
      <c r="AO309">
        <v>68.813000000000002</v>
      </c>
      <c r="AP309">
        <v>169.09</v>
      </c>
      <c r="AQ309">
        <v>142.37950000000001</v>
      </c>
      <c r="AR309">
        <v>167.40199999999999</v>
      </c>
      <c r="AS309">
        <v>197.46749999999997</v>
      </c>
      <c r="AT309">
        <f t="shared" si="95"/>
        <v>109.7054970725649</v>
      </c>
      <c r="AU309">
        <f t="shared" si="96"/>
        <v>137.36789706383291</v>
      </c>
      <c r="AV309">
        <f t="shared" si="97"/>
        <v>110.79191108827852</v>
      </c>
      <c r="AW309">
        <f t="shared" si="98"/>
        <v>88.86178738273388</v>
      </c>
      <c r="AX309" s="2">
        <f>100</f>
        <v>100</v>
      </c>
    </row>
    <row r="310" spans="1:51" ht="14.25" customHeight="1" x14ac:dyDescent="0.2">
      <c r="A310" s="3" t="s">
        <v>6</v>
      </c>
      <c r="B310" s="4" t="s">
        <v>76</v>
      </c>
      <c r="C310" s="6">
        <v>5</v>
      </c>
      <c r="D310" s="5" t="s">
        <v>4</v>
      </c>
      <c r="E310" s="9">
        <v>44868</v>
      </c>
      <c r="F310">
        <v>50.462000000000003</v>
      </c>
      <c r="G310">
        <v>50.524000000000001</v>
      </c>
      <c r="H310">
        <v>51.907499999999999</v>
      </c>
      <c r="I310">
        <v>48.980499999999999</v>
      </c>
      <c r="J310">
        <v>144.48000000000002</v>
      </c>
      <c r="K310">
        <v>109.7295</v>
      </c>
      <c r="L310">
        <v>141.39400000000001</v>
      </c>
      <c r="M310">
        <v>182.31200000000001</v>
      </c>
      <c r="N310" s="8">
        <f t="shared" si="85"/>
        <v>89.062915282392012</v>
      </c>
      <c r="O310" s="8">
        <f t="shared" si="86"/>
        <v>117.41254630705507</v>
      </c>
      <c r="P310" s="8">
        <f t="shared" si="87"/>
        <v>93.613678798251698</v>
      </c>
      <c r="Q310" s="8">
        <f t="shared" si="88"/>
        <v>68.509080587125368</v>
      </c>
      <c r="R310" s="2">
        <f>100</f>
        <v>100</v>
      </c>
      <c r="U310" s="9">
        <v>44902</v>
      </c>
      <c r="V310">
        <v>34.405999999999999</v>
      </c>
      <c r="W310">
        <v>34.711500000000001</v>
      </c>
      <c r="X310">
        <v>40.269000000000005</v>
      </c>
      <c r="Y310">
        <v>28.203499999999998</v>
      </c>
      <c r="Z310">
        <v>113.59099999999999</v>
      </c>
      <c r="AA310">
        <v>72.791499999999999</v>
      </c>
      <c r="AB310">
        <v>119.03449999999999</v>
      </c>
      <c r="AC310">
        <v>148.87649999999999</v>
      </c>
      <c r="AD310" s="8">
        <f t="shared" si="91"/>
        <v>77.237897368629561</v>
      </c>
      <c r="AE310" s="8">
        <f t="shared" si="92"/>
        <v>121.59980904363833</v>
      </c>
      <c r="AF310" s="8">
        <f t="shared" si="93"/>
        <v>86.265704480633786</v>
      </c>
      <c r="AG310" s="8">
        <f t="shared" si="94"/>
        <v>48.307775236521543</v>
      </c>
      <c r="AH310" s="2">
        <f>(90+95)/2</f>
        <v>92.5</v>
      </c>
      <c r="AK310" s="10">
        <v>44959</v>
      </c>
      <c r="AL310">
        <v>84.87299999999999</v>
      </c>
      <c r="AM310">
        <v>86.293999999999997</v>
      </c>
      <c r="AN310">
        <v>85.892499999999998</v>
      </c>
      <c r="AO310">
        <v>82.41</v>
      </c>
      <c r="AP310">
        <v>175.36250000000001</v>
      </c>
      <c r="AQ310">
        <v>148.2765</v>
      </c>
      <c r="AR310">
        <v>174.279</v>
      </c>
      <c r="AS310">
        <v>203.40499999999997</v>
      </c>
      <c r="AT310">
        <f t="shared" si="95"/>
        <v>123.41643737971343</v>
      </c>
      <c r="AU310">
        <f t="shared" si="96"/>
        <v>148.40497314139461</v>
      </c>
      <c r="AV310">
        <f t="shared" si="97"/>
        <v>125.67542561065876</v>
      </c>
      <c r="AW310">
        <f t="shared" si="98"/>
        <v>103.31383201002927</v>
      </c>
      <c r="AX310" s="2">
        <f>(98+100)/2</f>
        <v>99</v>
      </c>
    </row>
    <row r="311" spans="1:51" ht="14.25" customHeight="1" x14ac:dyDescent="0.2">
      <c r="A311" s="3" t="s">
        <v>6</v>
      </c>
      <c r="B311" s="4" t="s">
        <v>76</v>
      </c>
      <c r="C311" s="6">
        <v>6</v>
      </c>
      <c r="D311" s="5" t="s">
        <v>4</v>
      </c>
      <c r="E311" s="9">
        <v>44868</v>
      </c>
      <c r="F311">
        <v>55.326499999999996</v>
      </c>
      <c r="G311">
        <v>52.759</v>
      </c>
      <c r="H311">
        <v>56.417500000000004</v>
      </c>
      <c r="I311">
        <v>56.796500000000002</v>
      </c>
      <c r="J311">
        <v>141.66249999999999</v>
      </c>
      <c r="K311">
        <v>108.014</v>
      </c>
      <c r="L311">
        <v>137.90949999999998</v>
      </c>
      <c r="M311">
        <v>179.13850000000002</v>
      </c>
      <c r="N311" s="8">
        <f t="shared" si="85"/>
        <v>99.590629136151065</v>
      </c>
      <c r="O311" s="8">
        <f t="shared" si="86"/>
        <v>124.55371525913307</v>
      </c>
      <c r="P311" s="8">
        <f t="shared" si="87"/>
        <v>104.31813979457544</v>
      </c>
      <c r="Q311" s="8">
        <f t="shared" si="88"/>
        <v>80.84865899848441</v>
      </c>
      <c r="R311" s="2">
        <f>100</f>
        <v>100</v>
      </c>
      <c r="U311" s="9">
        <v>44902</v>
      </c>
      <c r="V311">
        <v>41.009</v>
      </c>
      <c r="W311">
        <v>43.575000000000003</v>
      </c>
      <c r="X311">
        <v>47.936999999999998</v>
      </c>
      <c r="Y311">
        <v>31.560000000000002</v>
      </c>
      <c r="Z311">
        <v>116.03</v>
      </c>
      <c r="AA311">
        <v>78.029499999999999</v>
      </c>
      <c r="AB311">
        <v>122.48050000000001</v>
      </c>
      <c r="AC311">
        <v>147.6095</v>
      </c>
      <c r="AD311" s="8">
        <f t="shared" si="91"/>
        <v>90.125786434542789</v>
      </c>
      <c r="AE311" s="8">
        <f t="shared" si="92"/>
        <v>142.40287327228805</v>
      </c>
      <c r="AF311" s="8">
        <f t="shared" si="93"/>
        <v>99.803111515710654</v>
      </c>
      <c r="AG311" s="8">
        <f t="shared" si="94"/>
        <v>54.520881108600733</v>
      </c>
      <c r="AH311" s="2">
        <f>(95+100)/2</f>
        <v>97.5</v>
      </c>
      <c r="AK311" s="10">
        <v>44959</v>
      </c>
      <c r="AL311">
        <v>68.868499999999997</v>
      </c>
      <c r="AM311">
        <v>73.517499999999998</v>
      </c>
      <c r="AN311">
        <v>70.17949999999999</v>
      </c>
      <c r="AO311">
        <v>62.914000000000001</v>
      </c>
      <c r="AP311">
        <v>146.48399999999998</v>
      </c>
      <c r="AQ311">
        <v>118.18</v>
      </c>
      <c r="AR311">
        <v>145.0445</v>
      </c>
      <c r="AS311">
        <v>176.32150000000001</v>
      </c>
      <c r="AT311">
        <f t="shared" si="95"/>
        <v>119.88659170967479</v>
      </c>
      <c r="AU311">
        <f t="shared" si="96"/>
        <v>158.63058470130309</v>
      </c>
      <c r="AV311">
        <f t="shared" si="97"/>
        <v>123.3812554078231</v>
      </c>
      <c r="AW311">
        <f t="shared" si="98"/>
        <v>90.987599356856634</v>
      </c>
      <c r="AX311" s="2">
        <f>100</f>
        <v>100</v>
      </c>
    </row>
    <row r="312" spans="1:51" ht="14.25" customHeight="1" x14ac:dyDescent="0.2">
      <c r="A312" s="3" t="s">
        <v>6</v>
      </c>
      <c r="B312" s="4" t="s">
        <v>76</v>
      </c>
      <c r="C312" s="6">
        <v>7</v>
      </c>
      <c r="D312" s="5" t="s">
        <v>4</v>
      </c>
      <c r="E312" s="9">
        <v>44868</v>
      </c>
      <c r="F312">
        <v>61.726500000000001</v>
      </c>
      <c r="G312">
        <v>62.382999999999996</v>
      </c>
      <c r="H312">
        <v>63.777000000000001</v>
      </c>
      <c r="I312">
        <v>58.984000000000002</v>
      </c>
      <c r="J312">
        <v>153.196</v>
      </c>
      <c r="K312">
        <v>122.11799999999999</v>
      </c>
      <c r="L312">
        <v>149.76650000000001</v>
      </c>
      <c r="M312">
        <v>187.64949999999999</v>
      </c>
      <c r="N312" s="8">
        <f t="shared" si="85"/>
        <v>102.74587782970835</v>
      </c>
      <c r="O312" s="8">
        <f t="shared" si="86"/>
        <v>130.26470299218786</v>
      </c>
      <c r="P312" s="8">
        <f t="shared" si="87"/>
        <v>108.58993833734513</v>
      </c>
      <c r="Q312" s="8">
        <f t="shared" si="88"/>
        <v>80.154330280656225</v>
      </c>
      <c r="R312" s="2">
        <f>100</f>
        <v>100</v>
      </c>
      <c r="U312" s="9">
        <v>44902</v>
      </c>
      <c r="V312">
        <v>49.831500000000005</v>
      </c>
      <c r="W312">
        <v>53.152000000000001</v>
      </c>
      <c r="X312">
        <v>53.730499999999999</v>
      </c>
      <c r="Y312">
        <v>42.654499999999999</v>
      </c>
      <c r="Z312">
        <v>145.904</v>
      </c>
      <c r="AA312">
        <v>111.5975</v>
      </c>
      <c r="AB312">
        <v>148.0145</v>
      </c>
      <c r="AC312">
        <v>178.262</v>
      </c>
      <c r="AD312" s="8">
        <f t="shared" si="91"/>
        <v>87.091734976422856</v>
      </c>
      <c r="AE312" s="8">
        <f t="shared" si="92"/>
        <v>121.45218306861713</v>
      </c>
      <c r="AF312" s="8">
        <f t="shared" si="93"/>
        <v>92.567130247374422</v>
      </c>
      <c r="AG312" s="8">
        <f t="shared" si="94"/>
        <v>61.016355140186917</v>
      </c>
      <c r="AH312" s="2">
        <f>100</f>
        <v>100</v>
      </c>
      <c r="AK312" s="10">
        <v>44959</v>
      </c>
      <c r="AL312">
        <v>57.671999999999997</v>
      </c>
      <c r="AM312">
        <v>59.378999999999998</v>
      </c>
      <c r="AN312">
        <v>58.116</v>
      </c>
      <c r="AO312">
        <v>55.533000000000001</v>
      </c>
      <c r="AP312">
        <v>157.715</v>
      </c>
      <c r="AQ312">
        <v>129.32249999999999</v>
      </c>
      <c r="AR312">
        <v>157.09199999999998</v>
      </c>
      <c r="AS312">
        <v>186.8235</v>
      </c>
      <c r="AT312">
        <f t="shared" si="95"/>
        <v>93.246425514377194</v>
      </c>
      <c r="AU312">
        <f t="shared" si="96"/>
        <v>117.0843820680856</v>
      </c>
      <c r="AV312">
        <f t="shared" si="97"/>
        <v>94.336949048964954</v>
      </c>
      <c r="AW312">
        <f t="shared" si="98"/>
        <v>75.798360484628546</v>
      </c>
      <c r="AX312" s="2">
        <f>100</f>
        <v>100</v>
      </c>
    </row>
    <row r="313" spans="1:51" ht="14.25" customHeight="1" x14ac:dyDescent="0.2">
      <c r="A313" s="3" t="s">
        <v>6</v>
      </c>
      <c r="B313" s="4" t="s">
        <v>76</v>
      </c>
      <c r="C313" s="6">
        <v>8</v>
      </c>
      <c r="D313" s="5" t="s">
        <v>4</v>
      </c>
      <c r="E313" s="9">
        <v>44868</v>
      </c>
      <c r="F313">
        <v>45.530500000000004</v>
      </c>
      <c r="G313">
        <v>42.906999999999996</v>
      </c>
      <c r="H313">
        <v>47.084499999999998</v>
      </c>
      <c r="I313">
        <v>46.566499999999998</v>
      </c>
      <c r="J313">
        <v>116.726</v>
      </c>
      <c r="K313">
        <v>83.277500000000003</v>
      </c>
      <c r="L313">
        <v>112.87</v>
      </c>
      <c r="M313">
        <v>154.1215</v>
      </c>
      <c r="N313" s="8">
        <f t="shared" si="85"/>
        <v>99.466078679985614</v>
      </c>
      <c r="O313" s="8">
        <f t="shared" si="86"/>
        <v>131.38344690942932</v>
      </c>
      <c r="P313" s="8">
        <f t="shared" si="87"/>
        <v>106.37501107468768</v>
      </c>
      <c r="Q313" s="8">
        <f t="shared" si="88"/>
        <v>77.04608052737612</v>
      </c>
      <c r="R313" s="2">
        <f>100</f>
        <v>100</v>
      </c>
      <c r="U313" s="9">
        <v>44902</v>
      </c>
      <c r="V313">
        <v>40.751999999999995</v>
      </c>
      <c r="W313">
        <v>41.048000000000002</v>
      </c>
      <c r="X313">
        <v>43.524000000000001</v>
      </c>
      <c r="Y313">
        <v>39.796999999999997</v>
      </c>
      <c r="Z313">
        <v>122.89999999999999</v>
      </c>
      <c r="AA313">
        <v>89.203499999999991</v>
      </c>
      <c r="AB313">
        <v>124.25749999999999</v>
      </c>
      <c r="AC313">
        <v>155.345</v>
      </c>
      <c r="AD313" s="8">
        <f t="shared" si="91"/>
        <v>84.554597233523182</v>
      </c>
      <c r="AE313" s="8">
        <f t="shared" si="92"/>
        <v>117.34113571776895</v>
      </c>
      <c r="AF313" s="8">
        <f t="shared" si="93"/>
        <v>89.319517936543079</v>
      </c>
      <c r="AG313" s="8">
        <f t="shared" si="94"/>
        <v>65.327078438314715</v>
      </c>
      <c r="AH313" s="2">
        <f>100</f>
        <v>100</v>
      </c>
      <c r="AK313" s="10">
        <v>44959</v>
      </c>
      <c r="AL313">
        <v>71.569500000000005</v>
      </c>
      <c r="AM313">
        <v>72.1905</v>
      </c>
      <c r="AN313">
        <v>72.182000000000002</v>
      </c>
      <c r="AO313">
        <v>70.342500000000001</v>
      </c>
      <c r="AP313">
        <v>163.86599999999999</v>
      </c>
      <c r="AQ313">
        <v>134.32149999999999</v>
      </c>
      <c r="AR313">
        <v>162.37649999999999</v>
      </c>
      <c r="AS313">
        <v>194.86750000000001</v>
      </c>
      <c r="AT313">
        <f t="shared" si="95"/>
        <v>111.37284427520049</v>
      </c>
      <c r="AU313">
        <f t="shared" si="96"/>
        <v>137.04862959392204</v>
      </c>
      <c r="AV313">
        <f t="shared" si="97"/>
        <v>113.35636622294483</v>
      </c>
      <c r="AW313">
        <f t="shared" si="98"/>
        <v>92.04889219597932</v>
      </c>
      <c r="AX313" s="2">
        <f>100</f>
        <v>100</v>
      </c>
    </row>
    <row r="314" spans="1:51" ht="14.25" customHeight="1" x14ac:dyDescent="0.2">
      <c r="A314" s="3" t="s">
        <v>6</v>
      </c>
      <c r="B314" s="4" t="s">
        <v>77</v>
      </c>
      <c r="C314" s="6">
        <v>1</v>
      </c>
      <c r="D314" s="5" t="s">
        <v>4</v>
      </c>
      <c r="E314" s="9">
        <v>44868</v>
      </c>
      <c r="F314">
        <v>51.388999999999996</v>
      </c>
      <c r="G314">
        <v>46.388500000000001</v>
      </c>
      <c r="H314">
        <v>53.290999999999997</v>
      </c>
      <c r="I314">
        <v>54.513000000000005</v>
      </c>
      <c r="J314">
        <v>127.14400000000001</v>
      </c>
      <c r="K314">
        <v>92.466499999999996</v>
      </c>
      <c r="L314">
        <v>123.66149999999999</v>
      </c>
      <c r="M314">
        <v>165.40100000000001</v>
      </c>
      <c r="N314" s="8">
        <f t="shared" si="85"/>
        <v>103.06577581325111</v>
      </c>
      <c r="O314" s="8">
        <f t="shared" si="86"/>
        <v>127.92814154315347</v>
      </c>
      <c r="P314" s="8">
        <f t="shared" si="87"/>
        <v>109.89034582307347</v>
      </c>
      <c r="Q314" s="8">
        <f t="shared" si="88"/>
        <v>84.043113403183767</v>
      </c>
      <c r="R314" s="2">
        <f>100</f>
        <v>100</v>
      </c>
      <c r="U314" s="9">
        <v>44902</v>
      </c>
      <c r="V314">
        <v>45.700500000000005</v>
      </c>
      <c r="W314">
        <v>43.013500000000001</v>
      </c>
      <c r="X314">
        <v>57.067499999999995</v>
      </c>
      <c r="Y314">
        <v>36.991</v>
      </c>
      <c r="Z314">
        <v>123.62100000000001</v>
      </c>
      <c r="AA314">
        <v>75.164500000000004</v>
      </c>
      <c r="AB314">
        <v>135.5505</v>
      </c>
      <c r="AC314">
        <v>159.9555</v>
      </c>
      <c r="AD314" s="8">
        <f t="shared" si="91"/>
        <v>94.268995559006981</v>
      </c>
      <c r="AE314" s="8">
        <f t="shared" si="92"/>
        <v>145.92583599970732</v>
      </c>
      <c r="AF314" s="8">
        <f t="shared" si="93"/>
        <v>107.35639116048999</v>
      </c>
      <c r="AG314" s="8">
        <f t="shared" si="94"/>
        <v>58.970807505837563</v>
      </c>
      <c r="AH314" s="2">
        <f>(100+95)/2</f>
        <v>97.5</v>
      </c>
      <c r="AK314" s="10">
        <v>44959</v>
      </c>
      <c r="AT314" t="e">
        <f t="shared" si="95"/>
        <v>#DIV/0!</v>
      </c>
      <c r="AU314" t="e">
        <f t="shared" si="96"/>
        <v>#DIV/0!</v>
      </c>
      <c r="AV314" t="e">
        <f t="shared" si="97"/>
        <v>#DIV/0!</v>
      </c>
      <c r="AW314" t="e">
        <f t="shared" si="98"/>
        <v>#DIV/0!</v>
      </c>
      <c r="AX314" s="2">
        <v>0</v>
      </c>
      <c r="AY314" s="3" t="s">
        <v>78</v>
      </c>
    </row>
    <row r="315" spans="1:51" ht="14.25" customHeight="1" x14ac:dyDescent="0.2">
      <c r="A315" s="3" t="s">
        <v>6</v>
      </c>
      <c r="B315" s="4" t="s">
        <v>77</v>
      </c>
      <c r="C315" s="6">
        <v>2</v>
      </c>
      <c r="D315" s="5" t="s">
        <v>4</v>
      </c>
      <c r="E315" s="9">
        <v>44868</v>
      </c>
      <c r="F315">
        <v>35.777999999999999</v>
      </c>
      <c r="G315">
        <v>33.938000000000002</v>
      </c>
      <c r="H315">
        <v>35.433499999999995</v>
      </c>
      <c r="I315">
        <v>37.945500000000003</v>
      </c>
      <c r="J315">
        <v>107.64150000000001</v>
      </c>
      <c r="K315">
        <v>74.197500000000005</v>
      </c>
      <c r="L315">
        <v>103.54249999999999</v>
      </c>
      <c r="M315">
        <v>145.30349999999999</v>
      </c>
      <c r="N315" s="8">
        <f t="shared" si="85"/>
        <v>84.75718008388958</v>
      </c>
      <c r="O315" s="8">
        <f t="shared" si="86"/>
        <v>116.63721823511574</v>
      </c>
      <c r="P315" s="8">
        <f t="shared" si="87"/>
        <v>87.26409445396817</v>
      </c>
      <c r="Q315" s="8">
        <f t="shared" si="88"/>
        <v>66.592356687898103</v>
      </c>
      <c r="R315" s="2">
        <f>100</f>
        <v>100</v>
      </c>
      <c r="U315" s="9">
        <v>44902</v>
      </c>
      <c r="V315">
        <v>28.177500000000002</v>
      </c>
      <c r="W315">
        <v>17.1615</v>
      </c>
      <c r="X315">
        <v>38.259</v>
      </c>
      <c r="Y315">
        <v>29.1145</v>
      </c>
      <c r="Z315">
        <v>101.8335</v>
      </c>
      <c r="AA315">
        <v>47.971500000000006</v>
      </c>
      <c r="AB315">
        <v>115.282</v>
      </c>
      <c r="AC315">
        <v>142.26049999999998</v>
      </c>
      <c r="AD315" s="8">
        <f t="shared" si="91"/>
        <v>70.558927072132462</v>
      </c>
      <c r="AE315" s="8">
        <f t="shared" si="92"/>
        <v>91.224633376067032</v>
      </c>
      <c r="AF315" s="8">
        <f t="shared" si="93"/>
        <v>84.6276521920161</v>
      </c>
      <c r="AG315" s="8">
        <f t="shared" si="94"/>
        <v>52.187342937779647</v>
      </c>
      <c r="AH315" s="2">
        <f>100</f>
        <v>100</v>
      </c>
      <c r="AK315" s="10">
        <v>44959</v>
      </c>
      <c r="AL315">
        <v>76.208500000000001</v>
      </c>
      <c r="AM315">
        <v>82.206500000000005</v>
      </c>
      <c r="AN315">
        <v>76.657000000000011</v>
      </c>
      <c r="AO315">
        <v>69.771500000000003</v>
      </c>
      <c r="AP315">
        <v>183.0915</v>
      </c>
      <c r="AQ315">
        <v>156.64099999999999</v>
      </c>
      <c r="AR315">
        <v>181.21249999999998</v>
      </c>
      <c r="AS315">
        <v>211.35750000000002</v>
      </c>
      <c r="AT315">
        <f t="shared" si="95"/>
        <v>106.13910257985761</v>
      </c>
      <c r="AU315">
        <f t="shared" si="96"/>
        <v>133.82612151352458</v>
      </c>
      <c r="AV315">
        <f t="shared" si="97"/>
        <v>107.87078705939163</v>
      </c>
      <c r="AW315">
        <f t="shared" si="98"/>
        <v>84.178382598204465</v>
      </c>
      <c r="AX315" s="2">
        <f>(100+98)/2</f>
        <v>99</v>
      </c>
    </row>
    <row r="316" spans="1:51" ht="14.25" customHeight="1" x14ac:dyDescent="0.2">
      <c r="A316" s="3" t="s">
        <v>6</v>
      </c>
      <c r="B316" s="4" t="s">
        <v>77</v>
      </c>
      <c r="C316" s="6">
        <v>3</v>
      </c>
      <c r="D316" s="5" t="s">
        <v>4</v>
      </c>
      <c r="E316" s="9">
        <v>44868</v>
      </c>
      <c r="F316">
        <f>((V316+AL316)/2)</f>
        <v>45.758250000000004</v>
      </c>
      <c r="G316">
        <f>(W316+AM316)/2</f>
        <v>45.037000000000006</v>
      </c>
      <c r="H316">
        <f>(X316+AN316)/2</f>
        <v>50.967500000000001</v>
      </c>
      <c r="I316">
        <f>(Z316+AO316)/2</f>
        <v>77.745750000000001</v>
      </c>
      <c r="J316">
        <f>(Z316+AP316)/2</f>
        <v>134.4965</v>
      </c>
      <c r="K316">
        <f>(AA316+AQ316)/2</f>
        <v>97.186250000000001</v>
      </c>
      <c r="L316">
        <f>(Y316+AR316)/2</f>
        <v>96.73075</v>
      </c>
      <c r="M316">
        <f>(AC316+AS316)/2</f>
        <v>167.89924999999999</v>
      </c>
      <c r="N316" s="8">
        <f t="shared" ref="N316:N317" si="99">(F316/J316)*255</f>
        <v>86.755817065871611</v>
      </c>
      <c r="O316" s="8">
        <f t="shared" ref="O316:O317" si="100">(G316/K316)*255</f>
        <v>118.16933979858264</v>
      </c>
      <c r="P316" s="8">
        <f t="shared" ref="P316:P317" si="101">(H316/L316)*255</f>
        <v>134.35967879914091</v>
      </c>
      <c r="Q316" s="8">
        <f t="shared" ref="Q316:Q317" si="102">(I316/M316)*255</f>
        <v>118.07775347418169</v>
      </c>
      <c r="R316">
        <v>100</v>
      </c>
      <c r="T316" s="3" t="s">
        <v>83</v>
      </c>
      <c r="U316" s="9">
        <v>44902</v>
      </c>
      <c r="V316">
        <v>31.609000000000002</v>
      </c>
      <c r="W316">
        <v>25.930500000000002</v>
      </c>
      <c r="X316">
        <v>41.578500000000005</v>
      </c>
      <c r="Y316">
        <v>27.291499999999999</v>
      </c>
      <c r="Z316">
        <v>100.2735</v>
      </c>
      <c r="AA316">
        <v>52.979500000000002</v>
      </c>
      <c r="AB316">
        <v>110.56</v>
      </c>
      <c r="AC316">
        <v>137.25049999999999</v>
      </c>
      <c r="AD316" s="8">
        <f t="shared" si="91"/>
        <v>80.383102215440772</v>
      </c>
      <c r="AE316" s="8">
        <f t="shared" si="92"/>
        <v>124.80822771071831</v>
      </c>
      <c r="AF316" s="8">
        <f t="shared" si="93"/>
        <v>95.898313133140391</v>
      </c>
      <c r="AG316" s="8">
        <f t="shared" si="94"/>
        <v>50.705334406796339</v>
      </c>
      <c r="AH316" s="2">
        <f>100</f>
        <v>100</v>
      </c>
      <c r="AK316" s="10">
        <v>44959</v>
      </c>
      <c r="AL316">
        <v>59.907499999999999</v>
      </c>
      <c r="AM316">
        <v>64.143500000000003</v>
      </c>
      <c r="AN316">
        <v>60.356499999999997</v>
      </c>
      <c r="AO316">
        <v>55.218000000000004</v>
      </c>
      <c r="AP316">
        <v>168.71950000000001</v>
      </c>
      <c r="AQ316">
        <v>141.393</v>
      </c>
      <c r="AR316">
        <v>166.17000000000002</v>
      </c>
      <c r="AS316">
        <v>198.548</v>
      </c>
      <c r="AT316">
        <f t="shared" si="95"/>
        <v>90.543253743639582</v>
      </c>
      <c r="AU316">
        <f t="shared" si="96"/>
        <v>115.68176996032336</v>
      </c>
      <c r="AV316">
        <f t="shared" si="97"/>
        <v>92.621456941686205</v>
      </c>
      <c r="AW316">
        <f t="shared" si="98"/>
        <v>70.917813324737594</v>
      </c>
      <c r="AX316" s="2">
        <f>100</f>
        <v>100</v>
      </c>
    </row>
    <row r="317" spans="1:51" ht="14.25" customHeight="1" x14ac:dyDescent="0.2">
      <c r="A317" s="3" t="s">
        <v>6</v>
      </c>
      <c r="B317" s="4" t="s">
        <v>77</v>
      </c>
      <c r="C317" s="6">
        <v>4</v>
      </c>
      <c r="D317" s="5" t="s">
        <v>4</v>
      </c>
      <c r="E317" s="9">
        <v>44868</v>
      </c>
      <c r="F317">
        <v>65.222999999999999</v>
      </c>
      <c r="G317">
        <v>66.319000000000003</v>
      </c>
      <c r="H317">
        <v>64.817499999999995</v>
      </c>
      <c r="I317">
        <v>64.525000000000006</v>
      </c>
      <c r="J317">
        <v>172.13299999999998</v>
      </c>
      <c r="K317">
        <v>145.04649999999998</v>
      </c>
      <c r="L317">
        <v>168.55599999999998</v>
      </c>
      <c r="M317">
        <v>202.71699999999998</v>
      </c>
      <c r="N317" s="8">
        <f t="shared" si="99"/>
        <v>96.622175875631058</v>
      </c>
      <c r="O317" s="8">
        <f t="shared" si="100"/>
        <v>116.59257548441364</v>
      </c>
      <c r="P317" s="8">
        <f t="shared" si="101"/>
        <v>98.059176178836708</v>
      </c>
      <c r="Q317" s="8">
        <f t="shared" si="102"/>
        <v>81.166725040327179</v>
      </c>
      <c r="R317" s="2">
        <f>100</f>
        <v>100</v>
      </c>
      <c r="U317" s="9">
        <v>44902</v>
      </c>
      <c r="V317">
        <v>60.41</v>
      </c>
      <c r="W317">
        <v>59.940999999999995</v>
      </c>
      <c r="X317">
        <v>69.140999999999991</v>
      </c>
      <c r="Y317">
        <v>52.137</v>
      </c>
      <c r="Z317">
        <v>148.56899999999999</v>
      </c>
      <c r="AA317">
        <v>106.001</v>
      </c>
      <c r="AB317">
        <v>157.00049999999999</v>
      </c>
      <c r="AC317">
        <v>182.70099999999999</v>
      </c>
      <c r="AD317" s="8">
        <f t="shared" si="91"/>
        <v>103.6861660238677</v>
      </c>
      <c r="AE317" s="8">
        <f t="shared" si="92"/>
        <v>144.19632833652511</v>
      </c>
      <c r="AF317" s="8">
        <f t="shared" si="93"/>
        <v>112.29871879388918</v>
      </c>
      <c r="AG317" s="8">
        <f t="shared" si="94"/>
        <v>72.768813525924884</v>
      </c>
      <c r="AH317" s="2">
        <f>100</f>
        <v>100</v>
      </c>
      <c r="AK317" s="10">
        <v>44959</v>
      </c>
      <c r="AL317">
        <v>66.575000000000003</v>
      </c>
      <c r="AM317">
        <v>74.0535</v>
      </c>
      <c r="AN317">
        <v>65.727000000000004</v>
      </c>
      <c r="AO317">
        <v>59.957499999999996</v>
      </c>
      <c r="AP317">
        <v>187.75900000000001</v>
      </c>
      <c r="AQ317">
        <v>161.01499999999999</v>
      </c>
      <c r="AR317">
        <v>185.3365</v>
      </c>
      <c r="AS317">
        <v>216.99900000000002</v>
      </c>
      <c r="AT317">
        <f t="shared" si="95"/>
        <v>90.417103840561566</v>
      </c>
      <c r="AU317">
        <f t="shared" si="96"/>
        <v>117.2787783746856</v>
      </c>
      <c r="AV317">
        <f t="shared" si="97"/>
        <v>90.432186860116616</v>
      </c>
      <c r="AW317">
        <f t="shared" si="98"/>
        <v>70.457294734077095</v>
      </c>
      <c r="AX317" s="2">
        <f>100</f>
        <v>100</v>
      </c>
    </row>
    <row r="318" spans="1:51" ht="14.25" customHeight="1" x14ac:dyDescent="0.2">
      <c r="A318" s="3" t="s">
        <v>6</v>
      </c>
      <c r="B318" s="4" t="s">
        <v>77</v>
      </c>
      <c r="C318" s="6">
        <v>5</v>
      </c>
      <c r="D318" s="5" t="s">
        <v>4</v>
      </c>
      <c r="E318" s="9">
        <v>44868</v>
      </c>
      <c r="F318">
        <v>20.262999999999998</v>
      </c>
      <c r="G318">
        <v>16.840499999999999</v>
      </c>
      <c r="H318">
        <v>19.7315</v>
      </c>
      <c r="I318">
        <v>24.249499999999998</v>
      </c>
      <c r="J318">
        <v>82.122500000000002</v>
      </c>
      <c r="K318">
        <v>52.911500000000004</v>
      </c>
      <c r="L318">
        <v>76.73599999999999</v>
      </c>
      <c r="M318">
        <v>116.82599999999999</v>
      </c>
      <c r="N318" s="8">
        <f t="shared" si="85"/>
        <v>62.918992967822454</v>
      </c>
      <c r="O318" s="8">
        <f t="shared" si="86"/>
        <v>81.160570008410261</v>
      </c>
      <c r="P318" s="8">
        <f t="shared" si="87"/>
        <v>65.569387249791504</v>
      </c>
      <c r="Q318" s="8">
        <f t="shared" si="88"/>
        <v>52.930191053361405</v>
      </c>
      <c r="R318" s="2">
        <f>100</f>
        <v>100</v>
      </c>
      <c r="U318" s="9">
        <v>44902</v>
      </c>
      <c r="V318">
        <v>36.228999999999999</v>
      </c>
      <c r="W318">
        <v>36.859499999999997</v>
      </c>
      <c r="X318">
        <v>40.577500000000001</v>
      </c>
      <c r="Y318">
        <v>31.247999999999998</v>
      </c>
      <c r="Z318">
        <v>119.5955</v>
      </c>
      <c r="AA318">
        <v>83.017499999999998</v>
      </c>
      <c r="AB318">
        <v>122.7715</v>
      </c>
      <c r="AC318">
        <v>152.964</v>
      </c>
      <c r="AD318" s="8">
        <f t="shared" si="91"/>
        <v>77.247011802283524</v>
      </c>
      <c r="AE318" s="8">
        <f t="shared" si="92"/>
        <v>113.21917065678923</v>
      </c>
      <c r="AF318" s="8">
        <f t="shared" si="93"/>
        <v>84.280655526730555</v>
      </c>
      <c r="AG318" s="8">
        <f t="shared" si="94"/>
        <v>52.09225700164744</v>
      </c>
      <c r="AH318" s="2">
        <f>100</f>
        <v>100</v>
      </c>
      <c r="AK318" s="10">
        <v>44959</v>
      </c>
      <c r="AL318">
        <v>52.326000000000001</v>
      </c>
      <c r="AM318">
        <v>56.107500000000002</v>
      </c>
      <c r="AN318">
        <v>52.588499999999996</v>
      </c>
      <c r="AO318">
        <v>48.292500000000004</v>
      </c>
      <c r="AP318">
        <v>161.13050000000001</v>
      </c>
      <c r="AQ318">
        <v>132.20650000000001</v>
      </c>
      <c r="AR318">
        <v>158.75400000000002</v>
      </c>
      <c r="AS318">
        <v>192.3965</v>
      </c>
      <c r="AT318">
        <f t="shared" si="95"/>
        <v>82.809461895792538</v>
      </c>
      <c r="AU318">
        <f t="shared" si="96"/>
        <v>108.22018962759017</v>
      </c>
      <c r="AV318">
        <f t="shared" si="97"/>
        <v>84.470737745190647</v>
      </c>
      <c r="AW318">
        <f t="shared" si="98"/>
        <v>64.006296892095222</v>
      </c>
      <c r="AX318" s="2">
        <f>(95+85)/2</f>
        <v>90</v>
      </c>
    </row>
    <row r="319" spans="1:51" ht="14.25" customHeight="1" x14ac:dyDescent="0.2">
      <c r="A319" s="3" t="s">
        <v>6</v>
      </c>
      <c r="B319" s="4" t="s">
        <v>77</v>
      </c>
      <c r="C319" s="6">
        <v>6</v>
      </c>
      <c r="D319" s="5" t="s">
        <v>4</v>
      </c>
      <c r="E319" s="9">
        <v>44868</v>
      </c>
      <c r="F319">
        <v>40.228000000000002</v>
      </c>
      <c r="G319">
        <v>33.4285</v>
      </c>
      <c r="H319">
        <v>40.731000000000002</v>
      </c>
      <c r="I319">
        <v>46.503</v>
      </c>
      <c r="J319">
        <v>118.154</v>
      </c>
      <c r="K319">
        <v>84.25200000000001</v>
      </c>
      <c r="L319">
        <v>114.51050000000001</v>
      </c>
      <c r="M319">
        <v>155.70349999999999</v>
      </c>
      <c r="N319" s="8">
        <f t="shared" si="85"/>
        <v>86.820082265517883</v>
      </c>
      <c r="O319" s="8">
        <f t="shared" si="86"/>
        <v>101.17584745762711</v>
      </c>
      <c r="P319" s="8">
        <f t="shared" si="87"/>
        <v>90.702642989070867</v>
      </c>
      <c r="Q319" s="8">
        <f t="shared" si="88"/>
        <v>76.159270665078182</v>
      </c>
      <c r="R319" s="2">
        <f>(95+100)/2</f>
        <v>97.5</v>
      </c>
      <c r="U319" s="9">
        <v>44902</v>
      </c>
      <c r="V319">
        <v>41.947000000000003</v>
      </c>
      <c r="W319">
        <v>36.732999999999997</v>
      </c>
      <c r="X319">
        <v>49.548000000000002</v>
      </c>
      <c r="Y319">
        <v>39.545999999999999</v>
      </c>
      <c r="Z319">
        <v>128.91249999999999</v>
      </c>
      <c r="AA319">
        <v>84.709000000000003</v>
      </c>
      <c r="AB319">
        <v>137.67099999999999</v>
      </c>
      <c r="AC319">
        <v>164.10250000000002</v>
      </c>
      <c r="AD319" s="8">
        <f t="shared" si="91"/>
        <v>82.974769708135383</v>
      </c>
      <c r="AE319" s="8">
        <f t="shared" si="92"/>
        <v>110.57756554793468</v>
      </c>
      <c r="AF319" s="8">
        <f t="shared" si="93"/>
        <v>91.77488359930561</v>
      </c>
      <c r="AG319" s="8">
        <f t="shared" si="94"/>
        <v>61.450800566718961</v>
      </c>
      <c r="AH319" s="2">
        <f>100</f>
        <v>100</v>
      </c>
      <c r="AK319" s="10">
        <v>44959</v>
      </c>
      <c r="AL319">
        <v>78.879500000000007</v>
      </c>
      <c r="AM319">
        <v>77.3095</v>
      </c>
      <c r="AN319">
        <v>78.8065</v>
      </c>
      <c r="AO319">
        <v>80.5595</v>
      </c>
      <c r="AP319">
        <v>177.07400000000001</v>
      </c>
      <c r="AQ319">
        <v>148.04050000000001</v>
      </c>
      <c r="AR319">
        <v>174.03</v>
      </c>
      <c r="AS319">
        <v>209.071</v>
      </c>
      <c r="AT319">
        <f t="shared" si="95"/>
        <v>113.59246699120142</v>
      </c>
      <c r="AU319">
        <f t="shared" si="96"/>
        <v>133.16573842968646</v>
      </c>
      <c r="AV319">
        <f t="shared" si="97"/>
        <v>115.47237545250819</v>
      </c>
      <c r="AW319">
        <f t="shared" si="98"/>
        <v>98.256919898025075</v>
      </c>
      <c r="AX319" s="2">
        <f>(15+5)/2</f>
        <v>10</v>
      </c>
    </row>
    <row r="320" spans="1:51" ht="14.25" customHeight="1" x14ac:dyDescent="0.2">
      <c r="A320" s="3" t="s">
        <v>6</v>
      </c>
      <c r="B320" s="4" t="s">
        <v>77</v>
      </c>
      <c r="C320" s="6">
        <v>7</v>
      </c>
      <c r="D320" s="5" t="s">
        <v>4</v>
      </c>
      <c r="E320" s="9">
        <v>44868</v>
      </c>
      <c r="F320">
        <v>61.8245</v>
      </c>
      <c r="G320">
        <v>62.183999999999997</v>
      </c>
      <c r="H320">
        <v>63.121499999999997</v>
      </c>
      <c r="I320">
        <v>60.167499999999997</v>
      </c>
      <c r="J320">
        <v>150.62899999999999</v>
      </c>
      <c r="K320">
        <v>121.268</v>
      </c>
      <c r="L320">
        <v>146.685</v>
      </c>
      <c r="M320">
        <v>183.92449999999999</v>
      </c>
      <c r="N320" s="8">
        <f t="shared" si="85"/>
        <v>104.66276414236303</v>
      </c>
      <c r="O320" s="8">
        <f t="shared" si="86"/>
        <v>130.75930995810933</v>
      </c>
      <c r="P320" s="8">
        <f t="shared" si="87"/>
        <v>109.73161877492586</v>
      </c>
      <c r="Q320" s="8">
        <f t="shared" si="88"/>
        <v>83.41853586661918</v>
      </c>
      <c r="R320" s="2">
        <f>100</f>
        <v>100</v>
      </c>
      <c r="U320" s="9">
        <v>44902</v>
      </c>
      <c r="V320">
        <v>44.892499999999998</v>
      </c>
      <c r="W320">
        <v>38.202500000000001</v>
      </c>
      <c r="X320">
        <v>55.042500000000004</v>
      </c>
      <c r="Y320">
        <v>41.401499999999999</v>
      </c>
      <c r="Z320">
        <v>112.93700000000001</v>
      </c>
      <c r="AA320">
        <v>69.058999999999997</v>
      </c>
      <c r="AB320">
        <v>123.71249999999999</v>
      </c>
      <c r="AC320">
        <v>145.92400000000001</v>
      </c>
      <c r="AD320" s="8">
        <f t="shared" si="91"/>
        <v>101.36259596057977</v>
      </c>
      <c r="AE320" s="8">
        <f t="shared" si="92"/>
        <v>141.06253348585994</v>
      </c>
      <c r="AF320" s="8">
        <f t="shared" si="93"/>
        <v>113.45528948166113</v>
      </c>
      <c r="AG320" s="8">
        <f t="shared" si="94"/>
        <v>72.348499904059636</v>
      </c>
      <c r="AH320" s="2">
        <f>100</f>
        <v>100</v>
      </c>
      <c r="AK320" s="10">
        <v>44959</v>
      </c>
      <c r="AL320" s="3">
        <v>62.747500000000002</v>
      </c>
      <c r="AM320">
        <v>65.010500000000008</v>
      </c>
      <c r="AN320">
        <v>62.522500000000001</v>
      </c>
      <c r="AO320">
        <v>60.66</v>
      </c>
      <c r="AP320">
        <v>184.601</v>
      </c>
      <c r="AQ320">
        <v>158.059</v>
      </c>
      <c r="AR320">
        <v>182.56950000000001</v>
      </c>
      <c r="AS320">
        <v>213.14350000000002</v>
      </c>
      <c r="AT320">
        <f t="shared" si="95"/>
        <v>86.676737937497634</v>
      </c>
      <c r="AU320">
        <f t="shared" si="96"/>
        <v>104.88284438089575</v>
      </c>
      <c r="AV320">
        <f t="shared" si="97"/>
        <v>87.326949463081178</v>
      </c>
      <c r="AW320">
        <f t="shared" si="98"/>
        <v>72.57223419902553</v>
      </c>
      <c r="AX320" s="2">
        <f>100</f>
        <v>100</v>
      </c>
    </row>
    <row r="321" spans="1:50" ht="14.25" customHeight="1" x14ac:dyDescent="0.2">
      <c r="A321" s="3" t="s">
        <v>6</v>
      </c>
      <c r="B321" s="4" t="s">
        <v>77</v>
      </c>
      <c r="C321" s="6">
        <v>8</v>
      </c>
      <c r="D321" s="5" t="s">
        <v>4</v>
      </c>
      <c r="E321" s="9">
        <v>44868</v>
      </c>
      <c r="F321">
        <v>59.522500000000008</v>
      </c>
      <c r="G321">
        <v>60.451999999999998</v>
      </c>
      <c r="H321">
        <v>60.895499999999998</v>
      </c>
      <c r="I321">
        <v>57.213999999999999</v>
      </c>
      <c r="J321">
        <v>146.91399999999999</v>
      </c>
      <c r="K321">
        <v>117.34050000000001</v>
      </c>
      <c r="L321">
        <v>142.97399999999999</v>
      </c>
      <c r="M321">
        <v>180.20650000000001</v>
      </c>
      <c r="N321" s="8">
        <f t="shared" si="85"/>
        <v>103.31375838926178</v>
      </c>
      <c r="O321" s="8">
        <f t="shared" si="86"/>
        <v>131.37203267414066</v>
      </c>
      <c r="P321" s="8">
        <f t="shared" si="87"/>
        <v>108.6096248268916</v>
      </c>
      <c r="Q321" s="8">
        <f t="shared" si="88"/>
        <v>80.960287226043448</v>
      </c>
      <c r="R321" s="2">
        <f>100</f>
        <v>100</v>
      </c>
      <c r="U321" s="9">
        <v>44902</v>
      </c>
      <c r="V321">
        <v>43.39</v>
      </c>
      <c r="W321">
        <v>37.355000000000004</v>
      </c>
      <c r="X321">
        <v>53.825000000000003</v>
      </c>
      <c r="Y321">
        <v>38.960999999999999</v>
      </c>
      <c r="Z321">
        <v>126.917</v>
      </c>
      <c r="AA321">
        <v>78.616500000000002</v>
      </c>
      <c r="AB321">
        <v>140.08199999999999</v>
      </c>
      <c r="AC321">
        <v>162.00099999999998</v>
      </c>
      <c r="AD321" s="8">
        <f t="shared" si="91"/>
        <v>87.178628552518575</v>
      </c>
      <c r="AE321" s="8">
        <f t="shared" si="92"/>
        <v>121.16445021083362</v>
      </c>
      <c r="AF321" s="8">
        <f t="shared" si="93"/>
        <v>97.981003983381171</v>
      </c>
      <c r="AG321" s="8">
        <f t="shared" si="94"/>
        <v>61.327121437522003</v>
      </c>
      <c r="AH321" s="2">
        <f>100</f>
        <v>100</v>
      </c>
      <c r="AK321" s="10">
        <v>44959</v>
      </c>
      <c r="AL321">
        <v>65.460000000000008</v>
      </c>
      <c r="AM321">
        <v>71.402500000000003</v>
      </c>
      <c r="AN321">
        <v>65.971499999999992</v>
      </c>
      <c r="AO321">
        <v>59.006500000000003</v>
      </c>
      <c r="AP321">
        <v>173.13300000000001</v>
      </c>
      <c r="AQ321">
        <v>146.88900000000001</v>
      </c>
      <c r="AR321">
        <v>170.42699999999999</v>
      </c>
      <c r="AS321">
        <v>202.0265</v>
      </c>
      <c r="AT321">
        <f t="shared" si="95"/>
        <v>96.413162135468127</v>
      </c>
      <c r="AU321">
        <f t="shared" si="96"/>
        <v>123.95507832444908</v>
      </c>
      <c r="AV321">
        <f t="shared" si="97"/>
        <v>98.709315425372736</v>
      </c>
      <c r="AW321">
        <f t="shared" si="98"/>
        <v>74.478632753623913</v>
      </c>
      <c r="AX321" s="2">
        <f>100</f>
        <v>100</v>
      </c>
    </row>
    <row r="322" spans="1:50" ht="14.25" customHeight="1" x14ac:dyDescent="0.2"/>
    <row r="323" spans="1:50" ht="14.25" customHeight="1" x14ac:dyDescent="0.2"/>
    <row r="324" spans="1:50" ht="14.25" customHeight="1" x14ac:dyDescent="0.2"/>
    <row r="325" spans="1:50" ht="14.25" customHeight="1" x14ac:dyDescent="0.2"/>
    <row r="326" spans="1:50" ht="14.25" customHeight="1" x14ac:dyDescent="0.2"/>
    <row r="327" spans="1:50" ht="14.25" customHeight="1" x14ac:dyDescent="0.2"/>
    <row r="328" spans="1:50" ht="14.25" customHeight="1" x14ac:dyDescent="0.2"/>
    <row r="329" spans="1:50" ht="14.25" customHeight="1" x14ac:dyDescent="0.2"/>
    <row r="330" spans="1:50" ht="14.25" customHeight="1" x14ac:dyDescent="0.2"/>
    <row r="331" spans="1:50" ht="14.25" customHeight="1" x14ac:dyDescent="0.2"/>
    <row r="332" spans="1:50" ht="14.25" customHeight="1" x14ac:dyDescent="0.2"/>
    <row r="333" spans="1:50" ht="14.25" customHeight="1" x14ac:dyDescent="0.2"/>
    <row r="334" spans="1:50" ht="14.25" customHeight="1" x14ac:dyDescent="0.2"/>
    <row r="335" spans="1:50" ht="14.25" customHeight="1" x14ac:dyDescent="0.2"/>
    <row r="336" spans="1:50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T1" xr:uid="{00000000-0009-0000-0000-000000000000}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gianlu.dado@gmail.com</cp:lastModifiedBy>
  <dcterms:created xsi:type="dcterms:W3CDTF">2022-11-15T11:48:54Z</dcterms:created>
  <dcterms:modified xsi:type="dcterms:W3CDTF">2023-06-06T13:06:20Z</dcterms:modified>
</cp:coreProperties>
</file>