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activeTab="2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Model fit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<sst xmlns="http://schemas.openxmlformats.org/spreadsheetml/2006/main" count="234" uniqueCount="168">
  <si>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</si>
  <si>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</si>
  <si>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</si>
  <si>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</si>
  <si>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</si>
  <si>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</si>
  <si>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</si>
  <si>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</si>
  <si>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</si>
  <si>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</si>
  <si>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</si>
  <si>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</si>
  <si>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</si>
  <si>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</si>
  <si>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</si>
  <si>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</si>
  <si>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</si>
  <si>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</si>
  <si>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</si>
  <si>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</si>
  <si>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</si>
  <si>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</si>
  <si>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</si>
  <si>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</si>
  <si>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</si>
  <si>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</si>
  <si>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</si>
  <si>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</si>
  <si>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</si>
  <si>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</si>
  <si>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</si>
  <si>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</si>
  <si>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</si>
  <si>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</si>
  <si>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</si>
  <si>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</si>
  <si>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</si>
  <si>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</si>
  <si>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</si>
  <si>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</si>
  <si>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</si>
  <si>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</si>
  <si>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</si>
  <si>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Respiration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</si>
  <si>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</si>
  <si>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</si>
  <si>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</si>
  <si>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</si>
  <si>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</si>
  <si>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</si>
  <si>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</si>
  <si>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</si>
  <si>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</si>
  <si>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</si>
  <si>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</si>
  <si>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</si>
  <si>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</si>
  <si>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</si>
  <si>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</si>
  <si>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</si>
  <si>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</si>
  <si>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</si>
  <si>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</si>
  <si>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</si>
  <si>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</si>
  <si>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</si>
  <si>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</si>
  <si>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</si>
  <si>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</si>
  <si>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</si>
  <si>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Aerial = AerialLoad * Perimeter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</si>
  <si>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</si>
  <si>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</si>
  <si>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</si>
  <si>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</si>
  <si>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</si>
  <si>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</si>
  <si>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</si>
  <si>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</si>
  <si>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</si>
  <si>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</si>
  <si>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</si>
  <si>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</si>
  <si>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</si>
  <si>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</si>
  <si>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</si>
  <si>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</si>
  <si>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</si>
  <si>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</si>
  <si>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</si>
  <si>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</si>
  <si>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</si>
  <si>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</si>
  <si>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</si>
  <si>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</si>
  <si>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</si>
  <si>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</si>
  <si>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</si>
  <si>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</si>
  <si>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</si>
  <si>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</si>
  <si>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</si>
  <si>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</si>
  <si>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</si>
  <si>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</si>
  <si>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</si>
  <si>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</si>
  <si>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</si>
  <si>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</si>
  <si>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>Fatm = 0.7 * (DOconc - DOsat)/Zmix</t>
  </si>
  <si>
    <t>DO(t+1) = DOconc + NEP - Fatm</t>
  </si>
  <si>
    <t>NEP (as O2) = (NPP - DOCrespired) * 32/12</t>
  </si>
  <si>
    <t>g O2/m3/d</t>
  </si>
  <si>
    <t xml:space="preserve">Reference </t>
  </si>
  <si>
    <t>TP (mg/m³)</t>
  </si>
  <si>
    <t>SW DOC (g/m3)</t>
  </si>
  <si>
    <t>WetlandLoad (g/d)</t>
  </si>
  <si>
    <t>Heterotrophic respiration of allochthonous DOC</t>
  </si>
  <si>
    <t>Heterotrophic respiration of autochthonous DOC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</si>
  <si>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</si>
  <si>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</si>
  <si>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</si>
  <si>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</si>
  <si>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</si>
  <si>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</si>
  <si>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</si>
  <si>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</si>
  <si>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</si>
  <si>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</si>
  <si>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Fatm = atmospheric deposition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</si>
  <si>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</si>
  <si>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</si>
  <si>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</si>
  <si>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</si>
  <si>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</si>
  <si>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</si>
  <si>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</si>
  <si>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</si>
  <si>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</si>
  <si>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</si>
  <si>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Respiration_alloch</t>
  </si>
  <si>
    <t>Respiration_autoch</t>
  </si>
  <si>
    <t>NPP DOC_autoch = GPP DOC_autoch * 0.2 * Area / 1000</t>
  </si>
  <si>
    <t>NPP POC_autoch = GPP POC_autoch * 0.2 * Area / 1000</t>
  </si>
  <si>
    <t>Autochthonous Respiration = GPP DOC rate * Respiration_autoch(1.08^(epilimnion temp - 20))</t>
  </si>
  <si>
    <t>MAR_autoch = POC mass * Burial_autoch * 365/Area</t>
  </si>
  <si>
    <t>POC Burial_autoch = MAR_autoch * (1/365) * Area</t>
  </si>
  <si>
    <t>DOC_autoch leached in = POC_autoch leached out</t>
  </si>
  <si>
    <t>Allochthonous Respiration = GPP DOC rate * Respiration_alloch(1.08^(epilimnion temp - 20))</t>
  </si>
  <si>
    <t>MAR_alloch = POC mass * Burial_alloch * 365/Area</t>
  </si>
  <si>
    <t>POC Burial_alloch = MAR_alloch * (1/365) * Area</t>
  </si>
  <si>
    <t>DOC_alloch leached in = POC_alloch leached out</t>
  </si>
  <si>
    <t>Hanson et al. 2014</t>
  </si>
  <si>
    <t>Morin et al. 1999</t>
  </si>
  <si>
    <t>Pace and Prairie 2005</t>
  </si>
  <si>
    <t>1.08 cited in Resp function as Hanson personal comm. Do we have anything else?</t>
  </si>
  <si>
    <t>GPP rate  = 10^(1.18 + (0.92 * log10(chlorophyll-a * photic depth)) + (0.014 * epilimnion temperature))</t>
  </si>
  <si>
    <t>GPP percent DOC = 71.4 * (chlorophyll-a * photic depth)^(-0.22)</t>
  </si>
  <si>
    <t>Proportion of total load</t>
  </si>
  <si>
    <t>Table 5. Model goodness of fit</t>
  </si>
  <si>
    <t>RMSE*</t>
  </si>
  <si>
    <t>NSE**</t>
  </si>
  <si>
    <t>** Nash-Sutcliffe efficiency</t>
  </si>
  <si>
    <t>* root mean square error (mg/L)</t>
  </si>
  <si>
    <t>POC_alloch leached out = POC_alloch concentration * POClc_alloch * Volume</t>
  </si>
  <si>
    <t>POC_autoch leached out = POC_autoch concentration * POClc_autoch * Volume</t>
  </si>
  <si>
    <t>POClc alloch</t>
  </si>
  <si>
    <t>POClc autoch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</si>
</sst>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1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9" sqref="O9"/>
    </sheetView>
  </sheetViews>
  <sheetFormatPr defaultColWidth="8.81640625" defaultRowHeight="12.5" x14ac:dyDescent="0.25"/>
  <cols>
    <col min="1" max="1" width="8.36328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6328125" style="3" bestFit="1" customWidth="1"/>
    <col min="7" max="7" width="9.08984375" style="3" bestFit="1" customWidth="1"/>
    <col min="8" max="8" width="9.26953125" style="4" bestFit="1" customWidth="1"/>
    <col min="9" max="9" width="9.7265625" style="3" bestFit="1" customWidth="1"/>
    <col min="10" max="10" width="9.9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48</v>
      </c>
      <c r="C2" s="6" t="s">
        <v>47</v>
      </c>
      <c r="D2" s="7" t="s">
        <v>32</v>
      </c>
      <c r="E2" s="8" t="s">
        <v>15</v>
      </c>
      <c r="F2" s="9" t="s">
        <v>53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52</v>
      </c>
      <c r="L2" s="9" t="s">
        <v>131</v>
      </c>
      <c r="M2" s="7" t="s">
        <v>115</v>
      </c>
      <c r="N2" s="7" t="s">
        <v>54</v>
      </c>
      <c r="O2" s="7" t="s">
        <v>132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114</v>
      </c>
    </row>
    <row r="3" spans="1:20" x14ac:dyDescent="0.25">
      <c r="A3" s="13" t="s">
        <v>5</v>
      </c>
      <c r="B3" s="13" t="s">
        <v>49</v>
      </c>
      <c r="C3" s="14" t="s">
        <v>55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50">
        <v>2.5</v>
      </c>
      <c r="J3" s="17" t="s">
        <v>22</v>
      </c>
      <c r="K3" s="43">
        <v>4.4680929999999996</v>
      </c>
      <c r="L3" s="44">
        <v>2.0666009999999999</v>
      </c>
      <c r="M3" s="44">
        <v>9.3538669999999993</v>
      </c>
      <c r="N3" s="17">
        <v>4</v>
      </c>
      <c r="O3" s="53" t="s">
        <v>133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44">
        <v>6.2953239999999999</v>
      </c>
    </row>
    <row r="4" spans="1:20" x14ac:dyDescent="0.25">
      <c r="A4" s="13" t="s">
        <v>59</v>
      </c>
      <c r="B4" s="13" t="s">
        <v>50</v>
      </c>
      <c r="C4" s="14" t="s">
        <v>56</v>
      </c>
      <c r="D4" s="14" t="s">
        <v>60</v>
      </c>
      <c r="E4" s="15">
        <v>1326</v>
      </c>
      <c r="F4" s="16">
        <v>110000000</v>
      </c>
      <c r="G4" s="15">
        <v>35200</v>
      </c>
      <c r="H4" s="17">
        <v>8.3000000000000007</v>
      </c>
      <c r="I4" s="50">
        <v>0.76</v>
      </c>
      <c r="J4" s="17" t="s">
        <v>21</v>
      </c>
      <c r="K4" s="43">
        <v>3.0271870000000001</v>
      </c>
      <c r="L4" s="44">
        <v>9.2059099999999994</v>
      </c>
      <c r="M4" s="45">
        <v>5.0944419999999999</v>
      </c>
      <c r="N4" s="18">
        <v>6</v>
      </c>
      <c r="O4" s="18" t="s">
        <v>136</v>
      </c>
      <c r="P4" s="15"/>
      <c r="Q4" s="17"/>
      <c r="R4" s="17"/>
      <c r="S4" s="17"/>
      <c r="T4" s="45">
        <v>135.56549999999999</v>
      </c>
    </row>
    <row r="5" spans="1:20" x14ac:dyDescent="0.25">
      <c r="A5" s="13" t="s">
        <v>3</v>
      </c>
      <c r="B5" s="13" t="s">
        <v>51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50">
        <v>0.82899999999999996</v>
      </c>
      <c r="J5" s="17" t="s">
        <v>22</v>
      </c>
      <c r="K5" s="43">
        <v>4.5320900000000002</v>
      </c>
      <c r="L5" s="44">
        <v>1.4116029999999999</v>
      </c>
      <c r="M5" s="44">
        <v>7.7224019999999998</v>
      </c>
      <c r="N5" s="19">
        <v>5</v>
      </c>
      <c r="O5" s="18" t="s">
        <v>135</v>
      </c>
      <c r="P5" s="15">
        <v>6752.4100000000008</v>
      </c>
      <c r="Q5" s="17">
        <v>0.504</v>
      </c>
      <c r="R5" s="17">
        <v>0</v>
      </c>
      <c r="S5" s="17">
        <v>0</v>
      </c>
      <c r="T5" s="44">
        <v>3.787623</v>
      </c>
    </row>
    <row r="6" spans="1:20" ht="26.5" customHeight="1" x14ac:dyDescent="0.25">
      <c r="A6" s="13" t="s">
        <v>1</v>
      </c>
      <c r="B6" s="13" t="s">
        <v>50</v>
      </c>
      <c r="C6" s="14" t="s">
        <v>57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50">
        <v>5.9</v>
      </c>
      <c r="J6" s="17" t="s">
        <v>22</v>
      </c>
      <c r="K6" s="54">
        <v>5.3249639999999996</v>
      </c>
      <c r="L6" s="44">
        <v>2.234003</v>
      </c>
      <c r="M6" s="44">
        <v>5.1144499999999997</v>
      </c>
      <c r="N6" s="17">
        <v>3</v>
      </c>
      <c r="O6" s="53" t="s">
        <v>137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44">
        <v>10.98129</v>
      </c>
    </row>
    <row r="7" spans="1:20" s="26" customFormat="1" ht="16.5" customHeight="1" thickBot="1" x14ac:dyDescent="0.3">
      <c r="A7" s="20" t="s">
        <v>4</v>
      </c>
      <c r="B7" s="20" t="s">
        <v>46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51">
        <v>6.34</v>
      </c>
      <c r="J7" s="25" t="s">
        <v>22</v>
      </c>
      <c r="K7" s="49">
        <v>4.4680929999999996</v>
      </c>
      <c r="L7" s="46">
        <v>2.0666009999999999</v>
      </c>
      <c r="M7" s="47">
        <v>9.3538669999999993</v>
      </c>
      <c r="N7" s="25">
        <v>4</v>
      </c>
      <c r="O7" s="25" t="s">
        <v>134</v>
      </c>
      <c r="P7" s="22"/>
      <c r="Q7" s="24"/>
      <c r="R7" s="24"/>
      <c r="S7" s="24"/>
      <c r="T7" s="47">
        <v>6.2953239999999999</v>
      </c>
    </row>
    <row r="10" spans="1:20" x14ac:dyDescent="0.25">
      <c r="A10" s="35" t="s">
        <v>27</v>
      </c>
    </row>
    <row r="11" spans="1:20" ht="13" x14ac:dyDescent="0.25">
      <c r="A11" s="36" t="s">
        <v>6</v>
      </c>
      <c r="B11" s="1" t="s">
        <v>25</v>
      </c>
      <c r="C11" s="1"/>
    </row>
    <row r="12" spans="1:20" x14ac:dyDescent="0.25">
      <c r="A12" s="36" t="s">
        <v>11</v>
      </c>
      <c r="B12" s="1"/>
      <c r="C12" s="1"/>
    </row>
    <row r="13" spans="1:20" ht="13" x14ac:dyDescent="0.25">
      <c r="A13" s="36" t="s">
        <v>5</v>
      </c>
      <c r="B13" s="1" t="s">
        <v>30</v>
      </c>
      <c r="C13" s="1"/>
    </row>
    <row r="14" spans="1:20" x14ac:dyDescent="0.25">
      <c r="A14" s="36" t="s">
        <v>7</v>
      </c>
      <c r="B14" s="4" t="s">
        <v>31</v>
      </c>
    </row>
    <row r="15" spans="1:20" x14ac:dyDescent="0.25">
      <c r="A15" s="36" t="s">
        <v>2</v>
      </c>
      <c r="B15" s="36" t="s">
        <v>23</v>
      </c>
      <c r="C15" s="36"/>
    </row>
    <row r="16" spans="1:20" x14ac:dyDescent="0.25">
      <c r="A16" s="36" t="s">
        <v>12</v>
      </c>
      <c r="B16" s="36"/>
      <c r="C16" s="36"/>
    </row>
    <row r="17" spans="1:3" ht="13" x14ac:dyDescent="0.25">
      <c r="A17" s="36" t="s">
        <v>3</v>
      </c>
      <c r="B17" s="1" t="s">
        <v>24</v>
      </c>
      <c r="C17" s="1"/>
    </row>
    <row r="18" spans="1:3" x14ac:dyDescent="0.25">
      <c r="A18" s="36"/>
      <c r="B18" s="1" t="s">
        <v>45</v>
      </c>
      <c r="C18" s="1"/>
    </row>
    <row r="19" spans="1:3" ht="13" x14ac:dyDescent="0.25">
      <c r="A19" s="36" t="s">
        <v>1</v>
      </c>
      <c r="B19" s="1" t="s">
        <v>26</v>
      </c>
      <c r="C19" s="1"/>
    </row>
    <row r="20" spans="1:3" x14ac:dyDescent="0.25">
      <c r="A20" s="36" t="s">
        <v>4</v>
      </c>
      <c r="B20" s="2" t="s">
        <v>58</v>
      </c>
      <c r="C20" s="2"/>
    </row>
    <row r="21" spans="1:3" x14ac:dyDescent="0.25">
      <c r="A21" s="36" t="s">
        <v>13</v>
      </c>
    </row>
    <row r="22" spans="1:3" ht="14.5" x14ac:dyDescent="0.35">
      <c r="A22" s="36" t="s">
        <v>59</v>
      </c>
      <c r="B22" s="52" t="s">
        <v>61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80" zoomScaleNormal="80" workbookViewId="0">
      <selection activeCell="B30" sqref="B30"/>
    </sheetView>
  </sheetViews>
  <sheetFormatPr defaultColWidth="9.1796875" defaultRowHeight="12.5" x14ac:dyDescent="0.25"/>
  <cols>
    <col min="1" max="1" width="25" style="3" customWidth="1"/>
    <col min="2" max="2" width="58.089843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6328125" style="3" bestFit="1" customWidth="1"/>
    <col min="8" max="16384" width="9.1796875" style="3"/>
  </cols>
  <sheetData>
    <row r="1" spans="1:7" ht="13" thickBot="1" x14ac:dyDescent="0.3">
      <c r="A1" s="3" t="s">
        <v>88</v>
      </c>
    </row>
    <row r="2" spans="1:7" ht="13.5" thickBot="1" x14ac:dyDescent="0.35">
      <c r="A2" s="6" t="s">
        <v>40</v>
      </c>
      <c r="B2" s="6" t="s">
        <v>89</v>
      </c>
      <c r="C2" s="6" t="s">
        <v>5</v>
      </c>
      <c r="D2" s="6" t="s">
        <v>59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95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94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90</v>
      </c>
      <c r="B6" s="3" t="s">
        <v>97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53</v>
      </c>
      <c r="B7" s="3" t="s">
        <v>96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91</v>
      </c>
      <c r="B8" s="3" t="s">
        <v>126</v>
      </c>
      <c r="C8" s="55">
        <v>3.7</v>
      </c>
      <c r="D8" s="55">
        <v>7</v>
      </c>
      <c r="E8" s="55">
        <v>5</v>
      </c>
      <c r="F8" s="55">
        <v>2.9</v>
      </c>
      <c r="G8" s="55">
        <v>4.4000000000000004</v>
      </c>
    </row>
    <row r="9" spans="1:7" x14ac:dyDescent="0.25">
      <c r="A9" s="3" t="s">
        <v>41</v>
      </c>
      <c r="B9" s="3" t="s">
        <v>127</v>
      </c>
      <c r="C9" s="55">
        <v>0.37</v>
      </c>
      <c r="D9" s="55">
        <v>0.1</v>
      </c>
      <c r="E9" s="55">
        <v>0.5</v>
      </c>
      <c r="F9" s="55">
        <v>0.28999999999999998</v>
      </c>
      <c r="G9" s="55">
        <v>0.4</v>
      </c>
    </row>
    <row r="10" spans="1:7" ht="13" x14ac:dyDescent="0.3">
      <c r="A10" s="27" t="s">
        <v>103</v>
      </c>
      <c r="B10" s="27"/>
    </row>
    <row r="11" spans="1:7" ht="13" x14ac:dyDescent="0.3">
      <c r="A11" s="30" t="s">
        <v>138</v>
      </c>
      <c r="B11" s="30" t="s">
        <v>120</v>
      </c>
      <c r="C11" s="48">
        <v>1</v>
      </c>
      <c r="D11" s="48">
        <v>1</v>
      </c>
      <c r="E11" s="48">
        <v>1</v>
      </c>
      <c r="F11" s="48">
        <v>1</v>
      </c>
      <c r="G11" s="48">
        <v>1</v>
      </c>
    </row>
    <row r="12" spans="1:7" ht="13" x14ac:dyDescent="0.3">
      <c r="A12" s="30" t="s">
        <v>139</v>
      </c>
      <c r="B12" s="30" t="s">
        <v>121</v>
      </c>
      <c r="C12" s="48">
        <v>0</v>
      </c>
      <c r="D12" s="48">
        <v>1</v>
      </c>
      <c r="E12" s="48">
        <v>0.96799999999999997</v>
      </c>
      <c r="F12" s="48">
        <v>0</v>
      </c>
      <c r="G12" s="48">
        <v>1</v>
      </c>
    </row>
    <row r="13" spans="1:7" x14ac:dyDescent="0.25">
      <c r="A13" s="3" t="s">
        <v>92</v>
      </c>
      <c r="C13" s="3">
        <v>78</v>
      </c>
      <c r="D13" s="3">
        <v>249</v>
      </c>
      <c r="E13" s="3">
        <v>153</v>
      </c>
      <c r="F13" s="3">
        <v>27</v>
      </c>
      <c r="G13" s="3">
        <v>186</v>
      </c>
    </row>
    <row r="14" spans="1:7" ht="13" x14ac:dyDescent="0.3">
      <c r="A14" s="27" t="s">
        <v>66</v>
      </c>
      <c r="B14" s="27"/>
    </row>
    <row r="15" spans="1:7" x14ac:dyDescent="0.25">
      <c r="A15" s="3" t="s">
        <v>37</v>
      </c>
      <c r="B15" s="3" t="s">
        <v>102</v>
      </c>
      <c r="C15" s="41">
        <v>1</v>
      </c>
      <c r="D15" s="41">
        <v>0.16700000000000001</v>
      </c>
      <c r="E15" s="41">
        <v>0</v>
      </c>
      <c r="F15" s="41">
        <v>0.78</v>
      </c>
      <c r="G15" s="41">
        <v>0.61470000000000002</v>
      </c>
    </row>
    <row r="16" spans="1:7" x14ac:dyDescent="0.25">
      <c r="A16" s="3" t="s">
        <v>38</v>
      </c>
      <c r="B16" s="3" t="s">
        <v>122</v>
      </c>
      <c r="C16" s="41">
        <v>0</v>
      </c>
      <c r="D16" s="41">
        <v>2.5600000000000001E-2</v>
      </c>
      <c r="E16" s="41">
        <v>0.13300000000000001</v>
      </c>
      <c r="F16" s="41">
        <v>1.0999999999999999E-2</v>
      </c>
      <c r="G16" s="41">
        <v>3.6999999999999998E-2</v>
      </c>
    </row>
    <row r="17" spans="1:7" x14ac:dyDescent="0.25">
      <c r="A17" s="3" t="s">
        <v>116</v>
      </c>
      <c r="B17" s="3" t="s">
        <v>99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93</v>
      </c>
      <c r="B18" s="3" t="s">
        <v>100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98</v>
      </c>
      <c r="C19" s="55">
        <v>0</v>
      </c>
      <c r="D19" s="56">
        <v>0</v>
      </c>
      <c r="E19" s="56">
        <v>0</v>
      </c>
      <c r="F19" s="55">
        <v>0.19</v>
      </c>
      <c r="G19" s="55">
        <v>0.2</v>
      </c>
    </row>
    <row r="20" spans="1:7" x14ac:dyDescent="0.25">
      <c r="A20" s="3" t="s">
        <v>44</v>
      </c>
      <c r="B20" s="3" t="s">
        <v>101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43</v>
      </c>
      <c r="B21" s="27"/>
    </row>
    <row r="22" spans="1:7" ht="13" x14ac:dyDescent="0.3">
      <c r="A22" s="30" t="s">
        <v>140</v>
      </c>
      <c r="B22" s="30" t="s">
        <v>117</v>
      </c>
      <c r="C22" s="48">
        <v>1.5E-3</v>
      </c>
      <c r="D22" s="48">
        <v>1.2700000000000001E-3</v>
      </c>
      <c r="E22" s="48">
        <v>2.8999999999999998E-3</v>
      </c>
      <c r="F22" s="48">
        <v>1.418E-3</v>
      </c>
      <c r="G22" s="48">
        <v>1.2999999999999999E-3</v>
      </c>
    </row>
    <row r="23" spans="1:7" ht="13" x14ac:dyDescent="0.3">
      <c r="A23" s="30" t="s">
        <v>141</v>
      </c>
      <c r="B23" s="30" t="s">
        <v>118</v>
      </c>
      <c r="C23" s="48">
        <v>9.2299999999999993E-2</v>
      </c>
      <c r="D23" s="48">
        <v>3.0000000000000001E-3</v>
      </c>
      <c r="E23" s="48">
        <v>0.29730000000000001</v>
      </c>
      <c r="F23" s="48">
        <v>1.461E-2</v>
      </c>
      <c r="G23" s="48">
        <v>6.8599999999999994E-2</v>
      </c>
    </row>
    <row r="24" spans="1:7" x14ac:dyDescent="0.25">
      <c r="A24" s="3" t="s">
        <v>105</v>
      </c>
      <c r="B24" s="3" t="s">
        <v>106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2" t="s">
        <v>65</v>
      </c>
      <c r="B25" s="32"/>
    </row>
    <row r="26" spans="1:7" x14ac:dyDescent="0.25">
      <c r="A26" s="3" t="s">
        <v>119</v>
      </c>
      <c r="B26" s="3" t="s">
        <v>125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166</v>
      </c>
      <c r="B27" s="3" t="s">
        <v>123</v>
      </c>
      <c r="C27" s="41">
        <f>1-C11</f>
        <v>0</v>
      </c>
      <c r="D27" s="41">
        <f>1-D11</f>
        <v>0</v>
      </c>
      <c r="E27" s="41">
        <f t="shared" ref="E27:G27" si="0">1-E11</f>
        <v>0</v>
      </c>
      <c r="F27" s="41">
        <f t="shared" si="0"/>
        <v>0</v>
      </c>
      <c r="G27" s="41">
        <f t="shared" si="0"/>
        <v>0</v>
      </c>
    </row>
    <row r="28" spans="1:7" ht="13" thickBot="1" x14ac:dyDescent="0.3">
      <c r="A28" s="26" t="s">
        <v>167</v>
      </c>
      <c r="B28" s="26" t="s">
        <v>124</v>
      </c>
      <c r="C28" s="42">
        <f>1-C12</f>
        <v>1</v>
      </c>
      <c r="D28" s="42">
        <f t="shared" ref="D28:G28" si="1">1-D12</f>
        <v>0</v>
      </c>
      <c r="E28" s="42">
        <f t="shared" si="1"/>
        <v>3.2000000000000028E-2</v>
      </c>
      <c r="F28" s="42">
        <f t="shared" si="1"/>
        <v>1</v>
      </c>
      <c r="G28" s="4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6" zoomScaleNormal="100" workbookViewId="0">
      <selection activeCell="A25" sqref="A25"/>
    </sheetView>
  </sheetViews>
  <sheetFormatPr defaultRowHeight="14.5" x14ac:dyDescent="0.35"/>
  <cols>
    <col min="1" max="1" width="92.453125" customWidth="1"/>
    <col min="2" max="2" width="9.36328125" bestFit="1" customWidth="1"/>
    <col min="3" max="3" width="18.7265625" bestFit="1" customWidth="1"/>
  </cols>
  <sheetData>
    <row r="1" spans="1:3" ht="15" thickBot="1" x14ac:dyDescent="0.4">
      <c r="A1" s="3" t="s">
        <v>87</v>
      </c>
      <c r="B1" s="3"/>
    </row>
    <row r="2" spans="1:3" ht="15" thickBot="1" x14ac:dyDescent="0.4">
      <c r="A2" s="6" t="s">
        <v>66</v>
      </c>
      <c r="B2" s="6" t="s">
        <v>67</v>
      </c>
      <c r="C2" s="6" t="s">
        <v>113</v>
      </c>
    </row>
    <row r="3" spans="1:3" x14ac:dyDescent="0.35">
      <c r="A3" s="33" t="s">
        <v>72</v>
      </c>
      <c r="B3" s="3" t="s">
        <v>71</v>
      </c>
      <c r="C3" t="s">
        <v>152</v>
      </c>
    </row>
    <row r="4" spans="1:3" x14ac:dyDescent="0.35">
      <c r="A4" s="33" t="s">
        <v>73</v>
      </c>
      <c r="B4" s="3" t="s">
        <v>71</v>
      </c>
      <c r="C4" t="s">
        <v>152</v>
      </c>
    </row>
    <row r="5" spans="1:3" x14ac:dyDescent="0.35">
      <c r="A5" s="33" t="s">
        <v>74</v>
      </c>
      <c r="B5" s="3" t="s">
        <v>71</v>
      </c>
      <c r="C5" t="s">
        <v>152</v>
      </c>
    </row>
    <row r="6" spans="1:3" x14ac:dyDescent="0.35">
      <c r="A6" s="33" t="s">
        <v>76</v>
      </c>
      <c r="B6" s="3" t="s">
        <v>75</v>
      </c>
      <c r="C6" t="s">
        <v>152</v>
      </c>
    </row>
    <row r="7" spans="1:3" x14ac:dyDescent="0.35">
      <c r="A7" s="33" t="s">
        <v>77</v>
      </c>
      <c r="B7" s="3" t="s">
        <v>71</v>
      </c>
      <c r="C7" t="s">
        <v>152</v>
      </c>
    </row>
    <row r="8" spans="1:3" x14ac:dyDescent="0.35">
      <c r="A8" s="33" t="s">
        <v>78</v>
      </c>
      <c r="B8" s="3" t="s">
        <v>71</v>
      </c>
      <c r="C8" t="s">
        <v>152</v>
      </c>
    </row>
    <row r="9" spans="1:3" x14ac:dyDescent="0.35">
      <c r="A9" s="33" t="s">
        <v>79</v>
      </c>
      <c r="B9" s="3" t="s">
        <v>71</v>
      </c>
      <c r="C9" t="s">
        <v>152</v>
      </c>
    </row>
    <row r="10" spans="1:3" x14ac:dyDescent="0.35">
      <c r="A10" s="33" t="s">
        <v>80</v>
      </c>
      <c r="B10" s="3" t="s">
        <v>71</v>
      </c>
      <c r="C10" t="s">
        <v>152</v>
      </c>
    </row>
    <row r="11" spans="1:3" x14ac:dyDescent="0.35">
      <c r="A11" s="27" t="s">
        <v>81</v>
      </c>
      <c r="B11" s="3"/>
    </row>
    <row r="12" spans="1:3" x14ac:dyDescent="0.35">
      <c r="A12" s="33" t="s">
        <v>156</v>
      </c>
      <c r="B12" s="3" t="s">
        <v>82</v>
      </c>
      <c r="C12" t="s">
        <v>153</v>
      </c>
    </row>
    <row r="13" spans="1:3" x14ac:dyDescent="0.35">
      <c r="A13" s="33" t="s">
        <v>157</v>
      </c>
      <c r="B13" s="3" t="s">
        <v>84</v>
      </c>
      <c r="C13" t="s">
        <v>154</v>
      </c>
    </row>
    <row r="14" spans="1:3" x14ac:dyDescent="0.35">
      <c r="A14" s="3" t="s">
        <v>83</v>
      </c>
      <c r="B14" s="3" t="s">
        <v>82</v>
      </c>
    </row>
    <row r="15" spans="1:3" x14ac:dyDescent="0.35">
      <c r="A15" s="3" t="s">
        <v>85</v>
      </c>
      <c r="B15" s="3" t="s">
        <v>82</v>
      </c>
    </row>
    <row r="16" spans="1:3" x14ac:dyDescent="0.35">
      <c r="A16" s="3" t="s">
        <v>142</v>
      </c>
      <c r="B16" s="3" t="s">
        <v>71</v>
      </c>
    </row>
    <row r="17" spans="1:3" x14ac:dyDescent="0.35">
      <c r="A17" s="3" t="s">
        <v>143</v>
      </c>
      <c r="B17" s="3" t="s">
        <v>71</v>
      </c>
    </row>
    <row r="18" spans="1:3" x14ac:dyDescent="0.35">
      <c r="A18" s="3" t="s">
        <v>144</v>
      </c>
      <c r="B18" s="3" t="s">
        <v>86</v>
      </c>
      <c r="C18" t="s">
        <v>155</v>
      </c>
    </row>
    <row r="19" spans="1:3" x14ac:dyDescent="0.35">
      <c r="A19" s="3" t="s">
        <v>148</v>
      </c>
      <c r="B19" s="3" t="s">
        <v>86</v>
      </c>
    </row>
    <row r="20" spans="1:3" x14ac:dyDescent="0.35">
      <c r="A20" s="27" t="s">
        <v>103</v>
      </c>
      <c r="B20" s="27"/>
    </row>
    <row r="21" spans="1:3" x14ac:dyDescent="0.35">
      <c r="A21" s="3" t="s">
        <v>149</v>
      </c>
      <c r="B21" s="3" t="s">
        <v>69</v>
      </c>
    </row>
    <row r="22" spans="1:3" x14ac:dyDescent="0.35">
      <c r="A22" s="3" t="s">
        <v>150</v>
      </c>
      <c r="B22" s="3" t="s">
        <v>71</v>
      </c>
    </row>
    <row r="23" spans="1:3" x14ac:dyDescent="0.35">
      <c r="A23" s="3" t="s">
        <v>145</v>
      </c>
      <c r="B23" s="3" t="s">
        <v>69</v>
      </c>
    </row>
    <row r="24" spans="1:3" x14ac:dyDescent="0.35">
      <c r="A24" s="3" t="s">
        <v>146</v>
      </c>
      <c r="B24" s="3" t="s">
        <v>71</v>
      </c>
    </row>
    <row r="25" spans="1:3" x14ac:dyDescent="0.35">
      <c r="A25" s="27" t="s">
        <v>108</v>
      </c>
      <c r="B25" s="3"/>
    </row>
    <row r="26" spans="1:3" x14ac:dyDescent="0.35">
      <c r="A26" s="3" t="s">
        <v>111</v>
      </c>
      <c r="B26" s="3" t="s">
        <v>112</v>
      </c>
    </row>
    <row r="27" spans="1:3" x14ac:dyDescent="0.35">
      <c r="A27" s="3" t="s">
        <v>109</v>
      </c>
      <c r="B27" s="3" t="s">
        <v>112</v>
      </c>
    </row>
    <row r="28" spans="1:3" x14ac:dyDescent="0.35">
      <c r="A28" s="3" t="s">
        <v>110</v>
      </c>
      <c r="B28" s="3" t="s">
        <v>112</v>
      </c>
    </row>
    <row r="29" spans="1:3" x14ac:dyDescent="0.35">
      <c r="A29" s="27" t="s">
        <v>65</v>
      </c>
      <c r="B29" s="3"/>
    </row>
    <row r="30" spans="1:3" x14ac:dyDescent="0.35">
      <c r="A30" s="3" t="s">
        <v>70</v>
      </c>
      <c r="B30" s="3" t="s">
        <v>68</v>
      </c>
      <c r="C30" t="s">
        <v>152</v>
      </c>
    </row>
    <row r="31" spans="1:3" x14ac:dyDescent="0.35">
      <c r="A31" s="3" t="s">
        <v>164</v>
      </c>
      <c r="B31" s="3" t="s">
        <v>71</v>
      </c>
    </row>
    <row r="32" spans="1:3" x14ac:dyDescent="0.35">
      <c r="A32" s="3" t="s">
        <v>165</v>
      </c>
      <c r="B32" s="3" t="s">
        <v>71</v>
      </c>
    </row>
    <row r="33" spans="1:3" x14ac:dyDescent="0.35">
      <c r="A33" s="3" t="s">
        <v>151</v>
      </c>
      <c r="B33" s="3" t="s">
        <v>71</v>
      </c>
    </row>
    <row r="34" spans="1:3" ht="15" thickBot="1" x14ac:dyDescent="0.4">
      <c r="A34" s="26" t="s">
        <v>147</v>
      </c>
      <c r="B34" s="26" t="s">
        <v>71</v>
      </c>
      <c r="C34" s="37"/>
    </row>
    <row r="35" spans="1:3" x14ac:dyDescent="0.35">
      <c r="A35" s="34" t="s">
        <v>128</v>
      </c>
      <c r="B35" s="34"/>
    </row>
    <row r="36" spans="1:3" x14ac:dyDescent="0.35">
      <c r="A36" s="34" t="s">
        <v>129</v>
      </c>
      <c r="B36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9" sqref="H9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6384" width="9.1796875" style="3"/>
  </cols>
  <sheetData>
    <row r="1" spans="1:7" ht="13" thickBot="1" x14ac:dyDescent="0.3">
      <c r="A1" s="3" t="s">
        <v>64</v>
      </c>
    </row>
    <row r="2" spans="1:7" ht="13.5" thickBot="1" x14ac:dyDescent="0.35">
      <c r="A2" s="6" t="s">
        <v>0</v>
      </c>
      <c r="B2" s="6" t="s">
        <v>62</v>
      </c>
      <c r="C2" s="6" t="s">
        <v>63</v>
      </c>
      <c r="D2" s="6" t="s">
        <v>104</v>
      </c>
      <c r="E2" s="6" t="s">
        <v>103</v>
      </c>
      <c r="F2" s="6" t="s">
        <v>130</v>
      </c>
      <c r="G2" s="12" t="s">
        <v>107</v>
      </c>
    </row>
    <row r="3" spans="1:7" x14ac:dyDescent="0.25">
      <c r="A3" s="3" t="s">
        <v>5</v>
      </c>
      <c r="B3" s="41">
        <v>39.227373665459403</v>
      </c>
      <c r="C3" s="41">
        <v>32.972541848402997</v>
      </c>
      <c r="D3" s="41">
        <v>-49.361781911712903</v>
      </c>
      <c r="E3" s="41">
        <v>-5.2397218243944401</v>
      </c>
      <c r="F3" s="41">
        <v>-16.721576535678501</v>
      </c>
      <c r="G3" s="41">
        <f>SUM(B3:C3)</f>
        <v>72.199915513862408</v>
      </c>
    </row>
    <row r="4" spans="1:7" x14ac:dyDescent="0.25">
      <c r="A4" s="3" t="s">
        <v>59</v>
      </c>
      <c r="B4" s="41">
        <v>64.278501302969502</v>
      </c>
      <c r="C4" s="41">
        <v>53.989390405054699</v>
      </c>
      <c r="D4" s="41">
        <v>-17.2970662136591</v>
      </c>
      <c r="E4" s="41">
        <v>-43.585940747489801</v>
      </c>
      <c r="F4" s="41">
        <v>-59.071439536272599</v>
      </c>
      <c r="G4" s="41">
        <f t="shared" ref="G4:G7" si="0">SUM(B4:C4)</f>
        <v>118.26789170802419</v>
      </c>
    </row>
    <row r="5" spans="1:7" x14ac:dyDescent="0.25">
      <c r="A5" s="3" t="s">
        <v>3</v>
      </c>
      <c r="B5" s="41">
        <v>75.974568212740095</v>
      </c>
      <c r="C5" s="41">
        <v>11.5887156501019</v>
      </c>
      <c r="D5" s="41">
        <v>-24.698945130072602</v>
      </c>
      <c r="E5" s="41">
        <v>-6.6632551913195002</v>
      </c>
      <c r="F5" s="41">
        <v>-55.798398440631402</v>
      </c>
      <c r="G5" s="41">
        <f t="shared" si="0"/>
        <v>87.563283862841999</v>
      </c>
    </row>
    <row r="6" spans="1:7" x14ac:dyDescent="0.25">
      <c r="A6" s="3" t="s">
        <v>1</v>
      </c>
      <c r="B6" s="41">
        <v>13.767220528508201</v>
      </c>
      <c r="C6" s="41">
        <v>29.6939341325543</v>
      </c>
      <c r="D6" s="41">
        <v>-38.1948755798024</v>
      </c>
      <c r="E6" s="41">
        <v>-1.2121897918037099</v>
      </c>
      <c r="F6" s="41">
        <v>-4.1449302423290497</v>
      </c>
      <c r="G6" s="41">
        <f t="shared" si="0"/>
        <v>43.461154661062501</v>
      </c>
    </row>
    <row r="7" spans="1:7" x14ac:dyDescent="0.25">
      <c r="A7" s="34" t="s">
        <v>4</v>
      </c>
      <c r="B7" s="58">
        <v>40.946599812544498</v>
      </c>
      <c r="C7" s="58">
        <v>26.868074764514802</v>
      </c>
      <c r="D7" s="58">
        <v>-35.3411046102173</v>
      </c>
      <c r="E7" s="58">
        <v>-20.5409199346328</v>
      </c>
      <c r="F7" s="58">
        <v>-12.472627737519201</v>
      </c>
      <c r="G7" s="58">
        <f t="shared" si="0"/>
        <v>67.814674577059293</v>
      </c>
    </row>
    <row r="9" spans="1:7" ht="14.5" x14ac:dyDescent="0.35">
      <c r="A9" s="57" t="s">
        <v>158</v>
      </c>
      <c r="B9"/>
      <c r="C9"/>
      <c r="D9"/>
      <c r="E9"/>
      <c r="F9"/>
    </row>
    <row r="10" spans="1:7" x14ac:dyDescent="0.25">
      <c r="A10" s="3" t="s">
        <v>5</v>
      </c>
      <c r="B10" s="41">
        <f>B3/$G$3</f>
        <v>0.54331606050048264</v>
      </c>
      <c r="C10" s="41">
        <f t="shared" ref="C10:F10" si="1">C3/$G$3</f>
        <v>0.45668393949951724</v>
      </c>
      <c r="D10" s="41">
        <f>D3/$G$3</f>
        <v>-0.68368198993578355</v>
      </c>
      <c r="E10" s="41">
        <f t="shared" si="1"/>
        <v>-7.2572409359515269E-2</v>
      </c>
      <c r="F10" s="41">
        <f t="shared" si="1"/>
        <v>-0.23160105405480638</v>
      </c>
    </row>
    <row r="11" spans="1:7" x14ac:dyDescent="0.25">
      <c r="A11" s="3" t="s">
        <v>59</v>
      </c>
      <c r="B11" s="41">
        <f>B4/$G$4</f>
        <v>0.54349917272270409</v>
      </c>
      <c r="C11" s="41">
        <f t="shared" ref="C11:F11" si="2">C4/$G$4</f>
        <v>0.45650082727729596</v>
      </c>
      <c r="D11" s="41">
        <f t="shared" si="2"/>
        <v>-0.14625327266644372</v>
      </c>
      <c r="E11" s="41">
        <f t="shared" si="2"/>
        <v>-0.36853570413763109</v>
      </c>
      <c r="F11" s="41">
        <f t="shared" si="2"/>
        <v>-0.49947148531324281</v>
      </c>
    </row>
    <row r="12" spans="1:7" x14ac:dyDescent="0.25">
      <c r="A12" s="3" t="s">
        <v>3</v>
      </c>
      <c r="B12" s="41">
        <f>B5/$G$5</f>
        <v>0.86765325443647912</v>
      </c>
      <c r="C12" s="41">
        <f t="shared" ref="C12:F12" si="3">C5/$G$5</f>
        <v>0.13234674556352083</v>
      </c>
      <c r="D12" s="41">
        <f t="shared" si="3"/>
        <v>-0.2820696534035968</v>
      </c>
      <c r="E12" s="41">
        <f t="shared" si="3"/>
        <v>-7.6096451587593927E-2</v>
      </c>
      <c r="F12" s="41">
        <f t="shared" si="3"/>
        <v>-0.63723510561839247</v>
      </c>
    </row>
    <row r="13" spans="1:7" x14ac:dyDescent="0.25">
      <c r="A13" s="3" t="s">
        <v>1</v>
      </c>
      <c r="B13" s="41">
        <f>B6/$G$6</f>
        <v>0.31677070330674989</v>
      </c>
      <c r="C13" s="41">
        <f t="shared" ref="C13:F13" si="4">C6/$G$6</f>
        <v>0.68322929669325005</v>
      </c>
      <c r="D13" s="41">
        <f t="shared" si="4"/>
        <v>-0.87882790684394219</v>
      </c>
      <c r="E13" s="41">
        <f t="shared" si="4"/>
        <v>-2.7891338857817527E-2</v>
      </c>
      <c r="F13" s="41">
        <f t="shared" si="4"/>
        <v>-9.5370918574387412E-2</v>
      </c>
    </row>
    <row r="14" spans="1:7" ht="13" thickBot="1" x14ac:dyDescent="0.3">
      <c r="A14" s="26" t="s">
        <v>4</v>
      </c>
      <c r="B14" s="42">
        <f>B7/$G$7</f>
        <v>0.60380146432784232</v>
      </c>
      <c r="C14" s="42">
        <f t="shared" ref="C14:F14" si="5">C7/$G$7</f>
        <v>0.39619853567215785</v>
      </c>
      <c r="D14" s="42">
        <f t="shared" si="5"/>
        <v>-0.52114243459294984</v>
      </c>
      <c r="E14" s="42">
        <f t="shared" si="5"/>
        <v>-0.30289786189701029</v>
      </c>
      <c r="F14" s="42">
        <f t="shared" si="5"/>
        <v>-0.18392225304194718</v>
      </c>
      <c r="G14" s="26"/>
    </row>
    <row r="37" ht="8.2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9" sqref="E9"/>
    </sheetView>
  </sheetViews>
  <sheetFormatPr defaultRowHeight="14.5" x14ac:dyDescent="0.35"/>
  <sheetData>
    <row r="1" spans="1:3" ht="15" thickBot="1" x14ac:dyDescent="0.4">
      <c r="A1" t="s">
        <v>159</v>
      </c>
    </row>
    <row r="2" spans="1:3" ht="15" thickBot="1" x14ac:dyDescent="0.4">
      <c r="A2" s="38" t="s">
        <v>0</v>
      </c>
      <c r="B2" s="38" t="s">
        <v>160</v>
      </c>
      <c r="C2" s="38" t="s">
        <v>161</v>
      </c>
    </row>
    <row r="3" spans="1:3" x14ac:dyDescent="0.35">
      <c r="A3" t="s">
        <v>5</v>
      </c>
      <c r="B3">
        <v>1.22</v>
      </c>
      <c r="C3" s="39">
        <v>0.86</v>
      </c>
    </row>
    <row r="4" spans="1:3" x14ac:dyDescent="0.35">
      <c r="A4" t="s">
        <v>59</v>
      </c>
      <c r="B4">
        <v>1.46</v>
      </c>
      <c r="C4" s="39">
        <v>0.7</v>
      </c>
    </row>
    <row r="5" spans="1:3" x14ac:dyDescent="0.35">
      <c r="A5" t="s">
        <v>3</v>
      </c>
      <c r="B5">
        <v>1.19</v>
      </c>
      <c r="C5" s="39">
        <v>0.79</v>
      </c>
    </row>
    <row r="6" spans="1:3" x14ac:dyDescent="0.35">
      <c r="A6" t="s">
        <v>1</v>
      </c>
      <c r="B6" s="39">
        <v>0.8</v>
      </c>
      <c r="C6" s="39">
        <v>0.95</v>
      </c>
    </row>
    <row r="7" spans="1:3" ht="15" thickBot="1" x14ac:dyDescent="0.4">
      <c r="A7" s="37" t="s">
        <v>4</v>
      </c>
      <c r="B7" s="37">
        <v>0.73</v>
      </c>
      <c r="C7" s="40">
        <v>0.96</v>
      </c>
    </row>
    <row r="8" spans="1:3" x14ac:dyDescent="0.35">
      <c r="A8" s="59" t="s">
        <v>163</v>
      </c>
    </row>
    <row r="9" spans="1:3" x14ac:dyDescent="0.35">
      <c r="A9" s="59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Model 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2017-03-28T23:37:19Z</dcterms:modified>
</cp:coreProperties>
</file>