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immcc\Desktop\SOS\"/>
    </mc:Choice>
  </mc:AlternateContent>
  <bookViews>
    <workbookView xWindow="0" yWindow="0" windowWidth="17960" windowHeight="9390" firstSheet="1" activeTab="4"/>
  </bookViews>
  <sheets>
    <sheet name="1) Lake characteristics" sheetId="1" r:id="rId1"/>
    <sheet name="2) Model parameters" sheetId="2" r:id="rId2"/>
    <sheet name="3)Equations" sheetId="3" r:id="rId3"/>
    <sheet name="4) Model fits" sheetId="5" r:id="rId4"/>
    <sheet name="5) Mass balance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4" l="1"/>
  <c r="M13" i="4"/>
  <c r="L13" i="4"/>
  <c r="O6" i="4"/>
  <c r="G4" i="4" l="1"/>
  <c r="D11" i="4" s="1"/>
  <c r="G5" i="4"/>
  <c r="E12" i="4" s="1"/>
  <c r="G6" i="4"/>
  <c r="F13" i="4" s="1"/>
  <c r="G7" i="4"/>
  <c r="C14" i="4" s="1"/>
  <c r="G3" i="4"/>
  <c r="B10" i="4" s="1"/>
  <c r="D10" i="4" l="1"/>
  <c r="C11" i="4"/>
  <c r="D12" i="4"/>
  <c r="F10" i="4"/>
  <c r="F14" i="4"/>
  <c r="E13" i="4"/>
  <c r="E10" i="4"/>
  <c r="F11" i="4"/>
  <c r="B12" i="4"/>
  <c r="C12" i="4"/>
  <c r="D13" i="4"/>
  <c r="E14" i="4"/>
  <c r="C10" i="4"/>
  <c r="E11" i="4"/>
  <c r="F12" i="4"/>
  <c r="B13" i="4"/>
  <c r="C13" i="4"/>
  <c r="D14" i="4"/>
  <c r="B11" i="4"/>
  <c r="B14" i="4"/>
  <c r="D27" i="2"/>
  <c r="E27" i="2"/>
  <c r="F27" i="2"/>
  <c r="G27" i="2"/>
  <c r="D28" i="2"/>
  <c r="E28" i="2"/>
  <c r="F28" i="2"/>
  <c r="G28" i="2"/>
  <c r="C28" i="2"/>
  <c r="C27" i="2"/>
</calcChain>
</file>

<file path=xl/sharedStrings.xml><?xml version="1.0" encoding="utf-8"?>
<sst xmlns="http://schemas.openxmlformats.org/spreadsheetml/2006/main" count="264" uniqueCount="180">
  <si>
    <t>Lake</t>
  </si>
  <si>
    <t>Trout</t>
  </si>
  <si>
    <t>Mendota</t>
  </si>
  <si>
    <t>Toolik</t>
  </si>
  <si>
    <t>Vanern</t>
  </si>
  <si>
    <t>Harp</t>
  </si>
  <si>
    <t>Annie</t>
  </si>
  <si>
    <t>Langtjern</t>
  </si>
  <si>
    <t>Watershed % Wetland</t>
  </si>
  <si>
    <t>Watershed % Forest</t>
  </si>
  <si>
    <t>Watershed % Agriculture</t>
  </si>
  <si>
    <t>Center</t>
  </si>
  <si>
    <t>Silver</t>
  </si>
  <si>
    <t>West Okoboji</t>
  </si>
  <si>
    <t>Table 1. General lake characteristics</t>
  </si>
  <si>
    <t>Area (ha)</t>
  </si>
  <si>
    <t>Perimeter (m)</t>
  </si>
  <si>
    <t>Mean Depth (m)</t>
  </si>
  <si>
    <t>Residence Time (yrs)</t>
  </si>
  <si>
    <t>Watershed area (ha)</t>
  </si>
  <si>
    <t>Trophic status</t>
  </si>
  <si>
    <t>eutrophic</t>
  </si>
  <si>
    <t>oligotrophic</t>
  </si>
  <si>
    <t>Brock, TD (1985). A Eutrophic Lake: Lake Mendota, Wisconsin</t>
  </si>
  <si>
    <r>
      <t xml:space="preserve">Kling, G. W., Kipphut, G. W., Miller, M. M., &amp; O'Brien, W. J. (2000). Integration of lakes and streams in a landscape perspective: the importance of material processing on spatial patterns and temporal coherence. </t>
    </r>
    <r>
      <rPr>
        <i/>
        <sz val="10"/>
        <color rgb="FF222222"/>
        <rFont val="Arial"/>
        <family val="2"/>
      </rPr>
      <t>Freshwater Biology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(3), 477-497.</t>
    </r>
  </si>
  <si>
    <r>
      <t xml:space="preserve">Gaiser, E. E., Deyrup, N. D., Bachmann, R. W., Battoe, L. E., &amp; Swain, H. M. (2009). Effects of climate variability on transparency and thermal structure in subtropical, monomictic Lake Annie, Florida. </t>
    </r>
    <r>
      <rPr>
        <i/>
        <sz val="10"/>
        <color rgb="FF222222"/>
        <rFont val="Arial"/>
        <family val="2"/>
      </rPr>
      <t>Fundamental and Applied Limnology/Archiv für Hydrobiologie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175</t>
    </r>
    <r>
      <rPr>
        <sz val="10"/>
        <color rgb="FF222222"/>
        <rFont val="Arial"/>
        <family val="2"/>
      </rPr>
      <t>(3), 217-230.</t>
    </r>
  </si>
  <si>
    <r>
      <t xml:space="preserve">Webster, K. E., Kratz, T. K., Bowser, C. J., Magnuson, J. J., &amp; Rose, W. J. (1996). The influence of landscape position on lake chemical responses to drought in northern Wisconsin. </t>
    </r>
    <r>
      <rPr>
        <i/>
        <sz val="10"/>
        <color rgb="FF222222"/>
        <rFont val="Arial"/>
        <family val="2"/>
      </rPr>
      <t>Limnology and Oceanography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41</t>
    </r>
    <r>
      <rPr>
        <sz val="10"/>
        <color rgb="FF222222"/>
        <rFont val="Arial"/>
        <family val="2"/>
      </rPr>
      <t>(5), 977-984.</t>
    </r>
  </si>
  <si>
    <t>Sources (what can't be gleaned from GIS)</t>
  </si>
  <si>
    <t>59°06’, -13°62’</t>
  </si>
  <si>
    <t>68°63', 149°61'</t>
  </si>
  <si>
    <r>
      <t xml:space="preserve">Yao, H., McConnell, C., Somers, K. M., Yan, N. D., Watmough, S., &amp; Scheider, W. (2011). Nearshore human interventions reverse patterns of decline in lake calcium budgets in central Ontario as demonstrated by mass‐balance analyses. </t>
    </r>
    <r>
      <rPr>
        <i/>
        <sz val="10"/>
        <color rgb="FF222222"/>
        <rFont val="Arial"/>
        <family val="2"/>
      </rPr>
      <t>Water Resources Research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47</t>
    </r>
    <r>
      <rPr>
        <sz val="10"/>
        <color rgb="FF222222"/>
        <rFont val="Arial"/>
        <family val="2"/>
      </rPr>
      <t>(6).</t>
    </r>
  </si>
  <si>
    <t xml:space="preserve"> http://www.niva.no/en/langtjern</t>
  </si>
  <si>
    <t>Data years</t>
  </si>
  <si>
    <t>2004-2013</t>
  </si>
  <si>
    <t>2001-2013</t>
  </si>
  <si>
    <t>1991-2001</t>
  </si>
  <si>
    <t>2001-2010</t>
  </si>
  <si>
    <t>PropCanopy</t>
  </si>
  <si>
    <t>PropWetlands</t>
  </si>
  <si>
    <t>PropGW</t>
  </si>
  <si>
    <t>Parameter</t>
  </si>
  <si>
    <t>POC_init (g/m³)</t>
  </si>
  <si>
    <t>General</t>
  </si>
  <si>
    <t>Respiration</t>
  </si>
  <si>
    <t>DOC_precip (g/m³)</t>
  </si>
  <si>
    <t>2005-2008_Kling_Toolik_DOC: pulled avg DOC for value in DOC column</t>
  </si>
  <si>
    <t>Sweden</t>
  </si>
  <si>
    <t>N lat,  W lon</t>
  </si>
  <si>
    <t>Location</t>
  </si>
  <si>
    <t>Ontario, Canada</t>
  </si>
  <si>
    <t>Wisconsin, USA</t>
  </si>
  <si>
    <t>Alaska, USA</t>
  </si>
  <si>
    <t>Secchi (m)</t>
  </si>
  <si>
    <t>Volume (m³)</t>
  </si>
  <si>
    <t>DOC (g/m³)</t>
  </si>
  <si>
    <t>45°38', 79°14'</t>
  </si>
  <si>
    <t>43°11', 89°42'</t>
  </si>
  <si>
    <t>46°02', 89°40'</t>
  </si>
  <si>
    <t>Kvarnäs, H. 2001. Morphometry and Hydrology of the Four Large Lakes of Sweden. Ambio 30: 467-474</t>
  </si>
  <si>
    <t>Monona</t>
  </si>
  <si>
    <t>2003-2014</t>
  </si>
  <si>
    <t>http://limnology.wisc.edu/lake_information/other_yahara_lakes/monona.html</t>
  </si>
  <si>
    <t>Alloch</t>
  </si>
  <si>
    <t>Autoch</t>
  </si>
  <si>
    <t>Table 4. Summary of mean mass balances (g/m2/yr)</t>
  </si>
  <si>
    <t>Other</t>
  </si>
  <si>
    <t>Surface and groundwater</t>
  </si>
  <si>
    <t>Units</t>
  </si>
  <si>
    <t>g/m/d</t>
  </si>
  <si>
    <t>g/m2/yr</t>
  </si>
  <si>
    <t>g/d</t>
  </si>
  <si>
    <t>m3/d</t>
  </si>
  <si>
    <t>mg/m2/d</t>
  </si>
  <si>
    <t>%</t>
  </si>
  <si>
    <t>g/m3</t>
  </si>
  <si>
    <t>Table 3. Built model with equations</t>
  </si>
  <si>
    <t>Table 2. Lake model parameters (optimized parameters italicized)</t>
  </si>
  <si>
    <t>Description</t>
  </si>
  <si>
    <t>Area (m²)</t>
  </si>
  <si>
    <t>DOC_init (g/m³)</t>
  </si>
  <si>
    <t>Observed_MAR_oc (g/m²/yr)</t>
  </si>
  <si>
    <t>DOC_gw (g/m³)</t>
  </si>
  <si>
    <t>Mean water depth</t>
  </si>
  <si>
    <t>Lake perimeter</t>
  </si>
  <si>
    <t>Lake volume</t>
  </si>
  <si>
    <t>Lake surface area</t>
  </si>
  <si>
    <t>Proportion of lake inflow as groundwater</t>
  </si>
  <si>
    <t>Loading rate of POC from wetlands</t>
  </si>
  <si>
    <t>DOC concentration of groundwater</t>
  </si>
  <si>
    <t>DOC concentration of precipitation</t>
  </si>
  <si>
    <t>Proportion of shoreline with tree cover</t>
  </si>
  <si>
    <t>Burial</t>
  </si>
  <si>
    <t>Resp</t>
  </si>
  <si>
    <t>R_auto</t>
  </si>
  <si>
    <t>Proportion of GPP autotrophically respired</t>
  </si>
  <si>
    <t>Total Load</t>
  </si>
  <si>
    <t>NEP and Oxygen Flux</t>
  </si>
  <si>
    <t xml:space="preserve">Reference </t>
  </si>
  <si>
    <t>TP (mg/m³)</t>
  </si>
  <si>
    <t>SW DOC (g/m3)</t>
  </si>
  <si>
    <t>WetlandLoad (g/d)</t>
  </si>
  <si>
    <t>AerialLoad (g/d)</t>
  </si>
  <si>
    <t>Proportion of allochthonous POC buried in sediments</t>
  </si>
  <si>
    <t>Proportion of autochthonous POC buried in sediments</t>
  </si>
  <si>
    <t>Proportion of shoreline with wetlands</t>
  </si>
  <si>
    <t>Proportion of allochthonous POC leached to DOC (1- Burial_Alloch)</t>
  </si>
  <si>
    <t>Proportion of autochthonous POC leached to DOC (1- Burial_Autoch)</t>
  </si>
  <si>
    <t>Influx of aerial POC (i.e., leaflitter)</t>
  </si>
  <si>
    <t>Initial lake water DOC concentration</t>
  </si>
  <si>
    <t>Initial lake water POC concentration</t>
  </si>
  <si>
    <t>MAR = mass accumulation rate</t>
  </si>
  <si>
    <t>Export</t>
  </si>
  <si>
    <r>
      <t>ChlA (</t>
    </r>
    <r>
      <rPr>
        <b/>
        <sz val="10"/>
        <color rgb="FF000000"/>
        <rFont val="Calibri"/>
        <family val="2"/>
      </rPr>
      <t>µg/L)</t>
    </r>
  </si>
  <si>
    <t>References</t>
  </si>
  <si>
    <t>Yao et al. 2011</t>
  </si>
  <si>
    <t>Kvarnäs 2001</t>
  </si>
  <si>
    <t>Kling et al. 2000</t>
  </si>
  <si>
    <t>http://limnology.wisc.edu/</t>
  </si>
  <si>
    <t>Webster et al. 1996, http://limnology.wisc.edu/</t>
  </si>
  <si>
    <t>Burial_alloch</t>
  </si>
  <si>
    <t>Burial_autoch</t>
  </si>
  <si>
    <t>Hanson et al. 2014</t>
  </si>
  <si>
    <t>Morin et al. 1999</t>
  </si>
  <si>
    <t>Pace and Prairie 2005</t>
  </si>
  <si>
    <t>1.08 cited in Resp function as Hanson personal comm. Do we have anything else?</t>
  </si>
  <si>
    <t>Proportion of total load</t>
  </si>
  <si>
    <t>Table 5. Model goodness of fit</t>
  </si>
  <si>
    <t>RMSE*</t>
  </si>
  <si>
    <t>NSE**</t>
  </si>
  <si>
    <t>** Nash-Sutcliffe efficiency</t>
  </si>
  <si>
    <t>* root mean square error (mg/L)</t>
  </si>
  <si>
    <t>2a) GPP rate  = 10^(1.18 + (0.92 * log10(chlorophyll-a * photic depth)) + (0.014 * epilimnion temperature))</t>
  </si>
  <si>
    <t>2b) GPP percent DOC = 71.4 * (chlorophyll-a * photic depth)^(-0.22)</t>
  </si>
  <si>
    <t xml:space="preserve">2c) GPP DOC rate = GPP rate * (GPP percent DOC/100) </t>
  </si>
  <si>
    <t>2d) GPP POC rate = GPP rate * (1-(GPP percent DOC/100))</t>
  </si>
  <si>
    <t>2e) NPP DOC_autoch = GPP DOC_autoch * 0.2 * Area / 1000</t>
  </si>
  <si>
    <t>2f) NPP POC_autoch = GPP POC_autoch * 0.2 * Area / 1000</t>
  </si>
  <si>
    <t>2g) Autochthonous Respiration = GPP DOC rate * Respiration_autoch(1.08^(epilimnion temp - 20))</t>
  </si>
  <si>
    <t>2h) Allochthonous Respiration = GPP DOC rate * Respiration_alloch(1.08^(epilimnion temp - 20))</t>
  </si>
  <si>
    <t>3a) MAR_alloch = POC mass * Burial_alloch * 365/Area</t>
  </si>
  <si>
    <t>3d) POC Burial_autoch = MAR_autoch * (1/365) * Area</t>
  </si>
  <si>
    <t>4a) NEP (as O2) = (NPP - DOCrespired) * 32/12</t>
  </si>
  <si>
    <t>4b) Fatm = 0.7 * (DOconc - DOsat)/Zmix</t>
  </si>
  <si>
    <t>4c) DO(t+1) = DOconc + NEP - Fatm</t>
  </si>
  <si>
    <t>Fatm = atmospheric flux rate</t>
  </si>
  <si>
    <t>POClc_autoch</t>
  </si>
  <si>
    <t>POClc_alloch</t>
  </si>
  <si>
    <t>Decomposition rate of allochthonous DOC in heterotrophic respiration</t>
  </si>
  <si>
    <t>Decomposition rate of autochthonous DOC in heterotrophic respiration</t>
  </si>
  <si>
    <r>
      <t>Respiration_alloch (d</t>
    </r>
    <r>
      <rPr>
        <sz val="10"/>
        <color theme="1"/>
        <rFont val="Calibri"/>
        <family val="2"/>
      </rPr>
      <t>¯¹</t>
    </r>
    <r>
      <rPr>
        <i/>
        <sz val="8"/>
        <color theme="1"/>
        <rFont val="Arial"/>
        <family val="2"/>
      </rPr>
      <t>)</t>
    </r>
  </si>
  <si>
    <t>Respiration_autoch (d¯¹)</t>
  </si>
  <si>
    <t>Literature</t>
  </si>
  <si>
    <t>Source</t>
  </si>
  <si>
    <t>Note</t>
  </si>
  <si>
    <t>steady-state model focused on allochthony, which is near our alloch load</t>
  </si>
  <si>
    <t>Dillon and Molot 1997</t>
  </si>
  <si>
    <t>Whalen and Cornwall (1985)</t>
  </si>
  <si>
    <t>data from 1980-1981, low burial, high export, very high allochthony</t>
  </si>
  <si>
    <t>steady-stated model with 1981-1989 data</t>
  </si>
  <si>
    <t>1a) DOC SW =  surface water concentration * surface water inflow rate * 86400</t>
  </si>
  <si>
    <t>1b) Daily precipitation = rainfall * 0.001 * Area</t>
  </si>
  <si>
    <t>1c) DOC precipitation = DOC_precip * Daily precipitation</t>
  </si>
  <si>
    <t>1d) DOC Wetland = PropWetland * WetlandLoad * Perimeter</t>
  </si>
  <si>
    <t>1e) DOC GW = groundwater concentration * groundwater inflow rate * 86400</t>
  </si>
  <si>
    <t>1f) POC canopy = PropCanopy * AerialLoad * Perimeter</t>
  </si>
  <si>
    <t>1g) Inflow load DOC = DOC Wetland + DOC GW + DOC SW + DOC precipitation</t>
  </si>
  <si>
    <t xml:space="preserve">1h) Internal load POC = (DOC Wetland + DOC SW) * 0.1  </t>
  </si>
  <si>
    <t>1i) Inflow load POC = POC Aerial + Internal load POC</t>
  </si>
  <si>
    <t>3b) MAR_autoch = POC mass * Burial_autoch * 365/Area</t>
  </si>
  <si>
    <t>3c) POC Burial_alloch = MAR_alloch * (1/365) * Area</t>
  </si>
  <si>
    <t>Allochthonous DOC and POC</t>
  </si>
  <si>
    <t>1j) POC Aerial = AerialLoad * Perimeter</t>
  </si>
  <si>
    <t>Autochthonous DOC and POC: primary production</t>
  </si>
  <si>
    <t>3e) POC_alloch leached out = POC_alloch concentration * POClc_alloch * Volume</t>
  </si>
  <si>
    <t>3f) POC_autoch leached out = POC_autoch concentration * POClc_autoch * Volume</t>
  </si>
  <si>
    <t>3g) DOC_alloch leached in = POC_alloch leached out</t>
  </si>
  <si>
    <t>3h) DOC_autoch leached in = POC_autoch leached out</t>
  </si>
  <si>
    <t>Zmix = mix depth (m)</t>
  </si>
  <si>
    <t>g/m3/d</t>
  </si>
  <si>
    <t>SCRATCH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</si>
</sst>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i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3" fillId="0" borderId="0" xfId="0" applyFont="1" applyBorder="1"/>
    <xf numFmtId="1" fontId="4" fillId="0" borderId="0" xfId="0" applyNumberFormat="1" applyFont="1" applyAlignment="1">
      <alignment horizontal="right"/>
    </xf>
    <xf numFmtId="1" fontId="3" fillId="0" borderId="0" xfId="0" applyNumberFormat="1" applyFont="1" applyBorder="1" applyAlignment="1">
      <alignment horizontal="right"/>
    </xf>
    <xf numFmtId="11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1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/>
    <xf numFmtId="0" fontId="7" fillId="0" borderId="0" xfId="0" applyFont="1"/>
    <xf numFmtId="0" fontId="4" fillId="2" borderId="0" xfId="0" applyFont="1" applyFill="1"/>
    <xf numFmtId="0" fontId="6" fillId="0" borderId="0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Border="1"/>
    <xf numFmtId="0" fontId="8" fillId="0" borderId="0" xfId="0" applyFont="1" applyFill="1" applyBorder="1"/>
    <xf numFmtId="0" fontId="3" fillId="0" borderId="0" xfId="0" applyFont="1" applyFill="1" applyBorder="1"/>
    <xf numFmtId="164" fontId="4" fillId="0" borderId="0" xfId="0" applyNumberFormat="1" applyFont="1"/>
    <xf numFmtId="164" fontId="4" fillId="0" borderId="2" xfId="0" applyNumberFormat="1" applyFont="1" applyBorder="1"/>
    <xf numFmtId="2" fontId="3" fillId="0" borderId="0" xfId="0" applyNumberFormat="1" applyFont="1" applyAlignment="1">
      <alignment vertical="center"/>
    </xf>
    <xf numFmtId="2" fontId="3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 wrapText="1"/>
    </xf>
    <xf numFmtId="2" fontId="3" fillId="0" borderId="2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 wrapText="1"/>
    </xf>
    <xf numFmtId="164" fontId="7" fillId="0" borderId="0" xfId="0" applyNumberFormat="1" applyFont="1"/>
    <xf numFmtId="2" fontId="3" fillId="0" borderId="2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1" fontId="10" fillId="0" borderId="0" xfId="1" applyNumberFormat="1"/>
    <xf numFmtId="0" fontId="3" fillId="0" borderId="0" xfId="0" applyFont="1" applyBorder="1" applyAlignment="1">
      <alignment horizontal="right" wrapText="1"/>
    </xf>
    <xf numFmtId="2" fontId="3" fillId="0" borderId="0" xfId="0" applyNumberFormat="1" applyFont="1" applyAlignment="1">
      <alignment horizontal="right"/>
    </xf>
    <xf numFmtId="2" fontId="4" fillId="0" borderId="0" xfId="0" applyNumberFormat="1" applyFont="1"/>
    <xf numFmtId="2" fontId="4" fillId="0" borderId="0" xfId="0" applyNumberFormat="1" applyFont="1" applyFill="1"/>
    <xf numFmtId="0" fontId="6" fillId="0" borderId="0" xfId="0" applyFont="1"/>
    <xf numFmtId="164" fontId="4" fillId="0" borderId="0" xfId="0" applyNumberFormat="1" applyFont="1" applyBorder="1"/>
    <xf numFmtId="0" fontId="4" fillId="0" borderId="0" xfId="0" applyFont="1" applyFill="1" applyBorder="1"/>
    <xf numFmtId="2" fontId="4" fillId="0" borderId="2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imnology.wisc.edu/lake_information/other_yahara_lakes/monona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O9" sqref="O9"/>
    </sheetView>
  </sheetViews>
  <sheetFormatPr defaultColWidth="8.81640625" defaultRowHeight="12.5" x14ac:dyDescent="0.25"/>
  <cols>
    <col min="1" max="1" width="8.36328125" style="3" customWidth="1"/>
    <col min="2" max="2" width="14.54296875" style="4" customWidth="1"/>
    <col min="3" max="3" width="13.453125" style="4" bestFit="1" customWidth="1"/>
    <col min="4" max="4" width="10" style="3" bestFit="1" customWidth="1"/>
    <col min="5" max="5" width="6.81640625" style="3" bestFit="1" customWidth="1"/>
    <col min="6" max="6" width="8.6328125" style="3" bestFit="1" customWidth="1"/>
    <col min="7" max="7" width="9.08984375" style="3" bestFit="1" customWidth="1"/>
    <col min="8" max="8" width="9.26953125" style="4" bestFit="1" customWidth="1"/>
    <col min="9" max="9" width="9.7265625" style="3" bestFit="1" customWidth="1"/>
    <col min="10" max="10" width="9.90625" style="3" bestFit="1" customWidth="1"/>
    <col min="11" max="12" width="7.1796875" style="3" customWidth="1"/>
    <col min="13" max="13" width="8.54296875" style="3" customWidth="1"/>
    <col min="14" max="14" width="6.7265625" style="3" customWidth="1"/>
    <col min="15" max="15" width="21.1796875" style="3" bestFit="1" customWidth="1"/>
    <col min="16" max="16" width="24.453125" style="3" bestFit="1" customWidth="1"/>
    <col min="17" max="17" width="16.54296875" style="3" bestFit="1" customWidth="1"/>
    <col min="18" max="18" width="13.7265625" style="3" bestFit="1" customWidth="1"/>
    <col min="19" max="19" width="8.81640625" style="3"/>
    <col min="20" max="20" width="8.54296875" style="3" customWidth="1"/>
    <col min="21" max="16384" width="8.81640625" style="3"/>
  </cols>
  <sheetData>
    <row r="1" spans="1:20" ht="13" thickBot="1" x14ac:dyDescent="0.3">
      <c r="A1" s="3" t="s">
        <v>14</v>
      </c>
    </row>
    <row r="2" spans="1:20" s="12" customFormat="1" ht="26.5" thickBot="1" x14ac:dyDescent="0.35">
      <c r="A2" s="5" t="s">
        <v>0</v>
      </c>
      <c r="B2" s="5" t="s">
        <v>48</v>
      </c>
      <c r="C2" s="6" t="s">
        <v>47</v>
      </c>
      <c r="D2" s="7" t="s">
        <v>32</v>
      </c>
      <c r="E2" s="8" t="s">
        <v>15</v>
      </c>
      <c r="F2" s="9" t="s">
        <v>53</v>
      </c>
      <c r="G2" s="9" t="s">
        <v>16</v>
      </c>
      <c r="H2" s="9" t="s">
        <v>17</v>
      </c>
      <c r="I2" s="9" t="s">
        <v>18</v>
      </c>
      <c r="J2" s="9" t="s">
        <v>20</v>
      </c>
      <c r="K2" s="9" t="s">
        <v>52</v>
      </c>
      <c r="L2" s="9" t="s">
        <v>112</v>
      </c>
      <c r="M2" s="7" t="s">
        <v>99</v>
      </c>
      <c r="N2" s="7" t="s">
        <v>54</v>
      </c>
      <c r="O2" s="7" t="s">
        <v>113</v>
      </c>
      <c r="P2" s="10" t="s">
        <v>19</v>
      </c>
      <c r="Q2" s="11" t="s">
        <v>8</v>
      </c>
      <c r="R2" s="11" t="s">
        <v>9</v>
      </c>
      <c r="S2" s="11" t="s">
        <v>10</v>
      </c>
      <c r="T2" s="7" t="s">
        <v>98</v>
      </c>
    </row>
    <row r="3" spans="1:20" x14ac:dyDescent="0.25">
      <c r="A3" s="13" t="s">
        <v>5</v>
      </c>
      <c r="B3" s="13" t="s">
        <v>49</v>
      </c>
      <c r="C3" s="14" t="s">
        <v>55</v>
      </c>
      <c r="D3" s="14" t="s">
        <v>35</v>
      </c>
      <c r="E3" s="15">
        <v>71.400000000000006</v>
      </c>
      <c r="F3" s="16">
        <v>9500000</v>
      </c>
      <c r="G3" s="15">
        <v>4000</v>
      </c>
      <c r="H3" s="17">
        <v>12</v>
      </c>
      <c r="I3" s="46">
        <v>2.5</v>
      </c>
      <c r="J3" s="17" t="s">
        <v>22</v>
      </c>
      <c r="K3" s="39">
        <v>4.4680929999999996</v>
      </c>
      <c r="L3" s="40">
        <v>2.0666009999999999</v>
      </c>
      <c r="M3" s="40">
        <v>9.3538669999999993</v>
      </c>
      <c r="N3" s="17">
        <v>4</v>
      </c>
      <c r="O3" s="49" t="s">
        <v>114</v>
      </c>
      <c r="P3" s="15">
        <v>528.27563249500008</v>
      </c>
      <c r="Q3" s="17">
        <v>1.0999999999999999E-2</v>
      </c>
      <c r="R3" s="17">
        <v>0.84099999999999997</v>
      </c>
      <c r="S3" s="17">
        <v>0</v>
      </c>
      <c r="T3" s="40">
        <v>6.2953239999999999</v>
      </c>
    </row>
    <row r="4" spans="1:20" x14ac:dyDescent="0.25">
      <c r="A4" s="13" t="s">
        <v>59</v>
      </c>
      <c r="B4" s="13" t="s">
        <v>50</v>
      </c>
      <c r="C4" s="14" t="s">
        <v>56</v>
      </c>
      <c r="D4" s="14" t="s">
        <v>60</v>
      </c>
      <c r="E4" s="15">
        <v>1326</v>
      </c>
      <c r="F4" s="16">
        <v>110000000</v>
      </c>
      <c r="G4" s="15">
        <v>35200</v>
      </c>
      <c r="H4" s="17">
        <v>8.3000000000000007</v>
      </c>
      <c r="I4" s="46">
        <v>0.76</v>
      </c>
      <c r="J4" s="17" t="s">
        <v>21</v>
      </c>
      <c r="K4" s="39">
        <v>3.0271870000000001</v>
      </c>
      <c r="L4" s="40">
        <v>9.2059099999999994</v>
      </c>
      <c r="M4" s="41">
        <v>5.0944419999999999</v>
      </c>
      <c r="N4" s="18">
        <v>6</v>
      </c>
      <c r="O4" s="18" t="s">
        <v>117</v>
      </c>
      <c r="P4" s="15"/>
      <c r="Q4" s="17"/>
      <c r="R4" s="17"/>
      <c r="S4" s="17"/>
      <c r="T4" s="41">
        <v>135.56549999999999</v>
      </c>
    </row>
    <row r="5" spans="1:20" x14ac:dyDescent="0.25">
      <c r="A5" s="13" t="s">
        <v>3</v>
      </c>
      <c r="B5" s="13" t="s">
        <v>51</v>
      </c>
      <c r="C5" s="14" t="s">
        <v>29</v>
      </c>
      <c r="D5" s="14" t="s">
        <v>36</v>
      </c>
      <c r="E5" s="15">
        <v>149</v>
      </c>
      <c r="F5" s="16">
        <v>10600000</v>
      </c>
      <c r="G5" s="15">
        <v>8104</v>
      </c>
      <c r="H5" s="17">
        <v>7</v>
      </c>
      <c r="I5" s="46">
        <v>0.82899999999999996</v>
      </c>
      <c r="J5" s="17" t="s">
        <v>22</v>
      </c>
      <c r="K5" s="39">
        <v>4.5320900000000002</v>
      </c>
      <c r="L5" s="40">
        <v>1.4116029999999999</v>
      </c>
      <c r="M5" s="40">
        <v>7.7224019999999998</v>
      </c>
      <c r="N5" s="19">
        <v>5</v>
      </c>
      <c r="O5" s="18" t="s">
        <v>116</v>
      </c>
      <c r="P5" s="15">
        <v>6752.4100000000008</v>
      </c>
      <c r="Q5" s="17">
        <v>0.504</v>
      </c>
      <c r="R5" s="17">
        <v>0</v>
      </c>
      <c r="S5" s="17">
        <v>0</v>
      </c>
      <c r="T5" s="40">
        <v>3.787623</v>
      </c>
    </row>
    <row r="6" spans="1:20" ht="26.5" customHeight="1" x14ac:dyDescent="0.25">
      <c r="A6" s="13" t="s">
        <v>1</v>
      </c>
      <c r="B6" s="13" t="s">
        <v>50</v>
      </c>
      <c r="C6" s="14" t="s">
        <v>57</v>
      </c>
      <c r="D6" s="14" t="s">
        <v>33</v>
      </c>
      <c r="E6" s="15">
        <v>1610</v>
      </c>
      <c r="F6" s="16">
        <v>235000000</v>
      </c>
      <c r="G6" s="15">
        <v>25900</v>
      </c>
      <c r="H6" s="17">
        <v>14.6</v>
      </c>
      <c r="I6" s="46">
        <v>5.9</v>
      </c>
      <c r="J6" s="17" t="s">
        <v>22</v>
      </c>
      <c r="K6" s="50">
        <v>5.3249639999999996</v>
      </c>
      <c r="L6" s="40">
        <v>2.234003</v>
      </c>
      <c r="M6" s="40">
        <v>5.1144499999999997</v>
      </c>
      <c r="N6" s="17">
        <v>3</v>
      </c>
      <c r="O6" s="49" t="s">
        <v>118</v>
      </c>
      <c r="P6" s="15">
        <v>4831.9225000000006</v>
      </c>
      <c r="Q6" s="17">
        <v>0.106</v>
      </c>
      <c r="R6" s="17">
        <v>0.52500000000000002</v>
      </c>
      <c r="S6" s="17">
        <v>2.9999999999999997E-4</v>
      </c>
      <c r="T6" s="40">
        <v>10.98129</v>
      </c>
    </row>
    <row r="7" spans="1:20" s="26" customFormat="1" ht="16.5" customHeight="1" thickBot="1" x14ac:dyDescent="0.3">
      <c r="A7" s="20" t="s">
        <v>4</v>
      </c>
      <c r="B7" s="20" t="s">
        <v>46</v>
      </c>
      <c r="C7" s="21" t="s">
        <v>28</v>
      </c>
      <c r="D7" s="21" t="s">
        <v>34</v>
      </c>
      <c r="E7" s="22">
        <v>565000</v>
      </c>
      <c r="F7" s="23">
        <v>153000000000</v>
      </c>
      <c r="G7" s="22">
        <v>2007000</v>
      </c>
      <c r="H7" s="24">
        <v>27</v>
      </c>
      <c r="I7" s="47">
        <v>6.34</v>
      </c>
      <c r="J7" s="25" t="s">
        <v>22</v>
      </c>
      <c r="K7" s="45">
        <v>4.4680929999999996</v>
      </c>
      <c r="L7" s="42">
        <v>2.0666009999999999</v>
      </c>
      <c r="M7" s="43">
        <v>9.3538669999999993</v>
      </c>
      <c r="N7" s="25">
        <v>4</v>
      </c>
      <c r="O7" s="25" t="s">
        <v>115</v>
      </c>
      <c r="P7" s="22"/>
      <c r="Q7" s="24"/>
      <c r="R7" s="24"/>
      <c r="S7" s="24"/>
      <c r="T7" s="43">
        <v>6.2953239999999999</v>
      </c>
    </row>
    <row r="10" spans="1:20" x14ac:dyDescent="0.25">
      <c r="A10" s="35" t="s">
        <v>27</v>
      </c>
    </row>
    <row r="11" spans="1:20" ht="13" x14ac:dyDescent="0.25">
      <c r="A11" s="36" t="s">
        <v>6</v>
      </c>
      <c r="B11" s="1" t="s">
        <v>25</v>
      </c>
      <c r="C11" s="1"/>
    </row>
    <row r="12" spans="1:20" x14ac:dyDescent="0.25">
      <c r="A12" s="36" t="s">
        <v>11</v>
      </c>
      <c r="B12" s="1"/>
      <c r="C12" s="1"/>
    </row>
    <row r="13" spans="1:20" ht="13" x14ac:dyDescent="0.25">
      <c r="A13" s="36" t="s">
        <v>5</v>
      </c>
      <c r="B13" s="1" t="s">
        <v>30</v>
      </c>
      <c r="C13" s="1"/>
    </row>
    <row r="14" spans="1:20" x14ac:dyDescent="0.25">
      <c r="A14" s="36" t="s">
        <v>7</v>
      </c>
      <c r="B14" s="4" t="s">
        <v>31</v>
      </c>
    </row>
    <row r="15" spans="1:20" x14ac:dyDescent="0.25">
      <c r="A15" s="36" t="s">
        <v>2</v>
      </c>
      <c r="B15" s="36" t="s">
        <v>23</v>
      </c>
      <c r="C15" s="36"/>
    </row>
    <row r="16" spans="1:20" x14ac:dyDescent="0.25">
      <c r="A16" s="36" t="s">
        <v>12</v>
      </c>
      <c r="B16" s="36"/>
      <c r="C16" s="36"/>
    </row>
    <row r="17" spans="1:3" ht="13" x14ac:dyDescent="0.25">
      <c r="A17" s="36" t="s">
        <v>3</v>
      </c>
      <c r="B17" s="1" t="s">
        <v>24</v>
      </c>
      <c r="C17" s="1"/>
    </row>
    <row r="18" spans="1:3" x14ac:dyDescent="0.25">
      <c r="A18" s="36"/>
      <c r="B18" s="1" t="s">
        <v>45</v>
      </c>
      <c r="C18" s="1"/>
    </row>
    <row r="19" spans="1:3" ht="13" x14ac:dyDescent="0.25">
      <c r="A19" s="36" t="s">
        <v>1</v>
      </c>
      <c r="B19" s="1" t="s">
        <v>26</v>
      </c>
      <c r="C19" s="1"/>
    </row>
    <row r="20" spans="1:3" x14ac:dyDescent="0.25">
      <c r="A20" s="36" t="s">
        <v>4</v>
      </c>
      <c r="B20" s="2" t="s">
        <v>58</v>
      </c>
      <c r="C20" s="2"/>
    </row>
    <row r="21" spans="1:3" x14ac:dyDescent="0.25">
      <c r="A21" s="36" t="s">
        <v>13</v>
      </c>
    </row>
    <row r="22" spans="1:3" ht="14.5" x14ac:dyDescent="0.35">
      <c r="A22" s="36" t="s">
        <v>59</v>
      </c>
      <c r="B22" s="48" t="s">
        <v>61</v>
      </c>
    </row>
  </sheetData>
  <hyperlinks>
    <hyperlink ref="B2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zoomScale="80" zoomScaleNormal="80" workbookViewId="0">
      <selection activeCell="B33" sqref="B33"/>
    </sheetView>
  </sheetViews>
  <sheetFormatPr defaultColWidth="9.1796875" defaultRowHeight="12.5" x14ac:dyDescent="0.25"/>
  <cols>
    <col min="1" max="1" width="25" style="3" customWidth="1"/>
    <col min="2" max="2" width="58.08984375" style="3" bestFit="1" customWidth="1"/>
    <col min="3" max="3" width="7.81640625" style="3" bestFit="1" customWidth="1"/>
    <col min="4" max="5" width="8.81640625" style="3" bestFit="1" customWidth="1"/>
    <col min="6" max="6" width="9.81640625" style="3" bestFit="1" customWidth="1"/>
    <col min="7" max="7" width="8.6328125" style="3" bestFit="1" customWidth="1"/>
    <col min="8" max="16384" width="9.1796875" style="3"/>
  </cols>
  <sheetData>
    <row r="1" spans="1:7" ht="13" thickBot="1" x14ac:dyDescent="0.3">
      <c r="A1" s="3" t="s">
        <v>76</v>
      </c>
    </row>
    <row r="2" spans="1:7" ht="13.5" thickBot="1" x14ac:dyDescent="0.35">
      <c r="A2" s="6" t="s">
        <v>40</v>
      </c>
      <c r="B2" s="6" t="s">
        <v>77</v>
      </c>
      <c r="C2" s="6" t="s">
        <v>5</v>
      </c>
      <c r="D2" s="6" t="s">
        <v>59</v>
      </c>
      <c r="E2" s="6" t="s">
        <v>3</v>
      </c>
      <c r="F2" s="6" t="s">
        <v>1</v>
      </c>
      <c r="G2" s="6" t="s">
        <v>4</v>
      </c>
    </row>
    <row r="3" spans="1:7" ht="13" x14ac:dyDescent="0.3">
      <c r="A3" s="27" t="s">
        <v>42</v>
      </c>
      <c r="B3" s="27"/>
      <c r="C3" s="28"/>
      <c r="D3" s="28"/>
      <c r="E3" s="28"/>
      <c r="F3" s="28"/>
      <c r="G3" s="28"/>
    </row>
    <row r="4" spans="1:7" x14ac:dyDescent="0.25">
      <c r="A4" s="3" t="s">
        <v>16</v>
      </c>
      <c r="B4" s="3" t="s">
        <v>83</v>
      </c>
      <c r="C4" s="3">
        <v>4000</v>
      </c>
      <c r="D4" s="3">
        <v>35200</v>
      </c>
      <c r="E4" s="3">
        <v>8104</v>
      </c>
      <c r="F4" s="3">
        <v>25900</v>
      </c>
      <c r="G4" s="3">
        <v>2007000</v>
      </c>
    </row>
    <row r="5" spans="1:7" x14ac:dyDescent="0.25">
      <c r="A5" s="3" t="s">
        <v>17</v>
      </c>
      <c r="B5" s="3" t="s">
        <v>82</v>
      </c>
      <c r="C5" s="3">
        <v>12</v>
      </c>
      <c r="D5" s="3">
        <v>8.3000000000000007</v>
      </c>
      <c r="E5" s="3">
        <v>7</v>
      </c>
      <c r="F5" s="3">
        <v>14.6</v>
      </c>
      <c r="G5" s="3">
        <v>27</v>
      </c>
    </row>
    <row r="6" spans="1:7" x14ac:dyDescent="0.25">
      <c r="A6" s="3" t="s">
        <v>78</v>
      </c>
      <c r="B6" s="3" t="s">
        <v>85</v>
      </c>
      <c r="C6" s="3">
        <v>713800</v>
      </c>
      <c r="D6" s="3">
        <v>13260000</v>
      </c>
      <c r="E6" s="29">
        <v>1490000</v>
      </c>
      <c r="F6" s="3">
        <v>16079000</v>
      </c>
      <c r="G6" s="29">
        <v>5650000000</v>
      </c>
    </row>
    <row r="7" spans="1:7" x14ac:dyDescent="0.25">
      <c r="A7" s="3" t="s">
        <v>53</v>
      </c>
      <c r="B7" s="3" t="s">
        <v>84</v>
      </c>
      <c r="C7" s="3">
        <v>8320000</v>
      </c>
      <c r="D7" s="29">
        <v>110000000</v>
      </c>
      <c r="E7" s="3">
        <v>10566000</v>
      </c>
      <c r="F7" s="3">
        <v>234753400</v>
      </c>
      <c r="G7" s="29">
        <v>153000000000</v>
      </c>
    </row>
    <row r="8" spans="1:7" x14ac:dyDescent="0.25">
      <c r="A8" s="3" t="s">
        <v>79</v>
      </c>
      <c r="B8" s="3" t="s">
        <v>108</v>
      </c>
      <c r="C8" s="51">
        <v>3.7</v>
      </c>
      <c r="D8" s="51">
        <v>7</v>
      </c>
      <c r="E8" s="51">
        <v>5</v>
      </c>
      <c r="F8" s="51">
        <v>2.9</v>
      </c>
      <c r="G8" s="51">
        <v>4.4000000000000004</v>
      </c>
    </row>
    <row r="9" spans="1:7" x14ac:dyDescent="0.25">
      <c r="A9" s="3" t="s">
        <v>41</v>
      </c>
      <c r="B9" s="3" t="s">
        <v>109</v>
      </c>
      <c r="C9" s="51">
        <v>0.37</v>
      </c>
      <c r="D9" s="51">
        <v>0.1</v>
      </c>
      <c r="E9" s="51">
        <v>0.5</v>
      </c>
      <c r="F9" s="51">
        <v>0.28999999999999998</v>
      </c>
      <c r="G9" s="51">
        <v>0.4</v>
      </c>
    </row>
    <row r="10" spans="1:7" ht="13" x14ac:dyDescent="0.3">
      <c r="A10" s="27" t="s">
        <v>91</v>
      </c>
      <c r="B10" s="27"/>
    </row>
    <row r="11" spans="1:7" ht="13" x14ac:dyDescent="0.3">
      <c r="A11" s="30" t="s">
        <v>119</v>
      </c>
      <c r="B11" s="30" t="s">
        <v>102</v>
      </c>
      <c r="C11" s="44">
        <v>1</v>
      </c>
      <c r="D11" s="44">
        <v>1</v>
      </c>
      <c r="E11" s="44">
        <v>1</v>
      </c>
      <c r="F11" s="44">
        <v>1</v>
      </c>
      <c r="G11" s="44">
        <v>1</v>
      </c>
    </row>
    <row r="12" spans="1:7" ht="13" x14ac:dyDescent="0.3">
      <c r="A12" s="30" t="s">
        <v>120</v>
      </c>
      <c r="B12" s="30" t="s">
        <v>103</v>
      </c>
      <c r="C12" s="44">
        <v>0</v>
      </c>
      <c r="D12" s="44">
        <v>1</v>
      </c>
      <c r="E12" s="44">
        <v>0.96799999999999997</v>
      </c>
      <c r="F12" s="44">
        <v>0</v>
      </c>
      <c r="G12" s="44">
        <v>1</v>
      </c>
    </row>
    <row r="13" spans="1:7" x14ac:dyDescent="0.25">
      <c r="A13" s="3" t="s">
        <v>80</v>
      </c>
      <c r="C13" s="3">
        <v>78</v>
      </c>
      <c r="D13" s="3">
        <v>249</v>
      </c>
      <c r="E13" s="3">
        <v>153</v>
      </c>
      <c r="F13" s="3">
        <v>27</v>
      </c>
      <c r="G13" s="3">
        <v>186</v>
      </c>
    </row>
    <row r="14" spans="1:7" ht="13" x14ac:dyDescent="0.3">
      <c r="A14" s="27" t="s">
        <v>66</v>
      </c>
      <c r="B14" s="27"/>
    </row>
    <row r="15" spans="1:7" x14ac:dyDescent="0.25">
      <c r="A15" s="3" t="s">
        <v>37</v>
      </c>
      <c r="B15" s="3" t="s">
        <v>90</v>
      </c>
      <c r="C15" s="37">
        <v>1</v>
      </c>
      <c r="D15" s="37">
        <v>0.16700000000000001</v>
      </c>
      <c r="E15" s="37">
        <v>0</v>
      </c>
      <c r="F15" s="37">
        <v>0.78</v>
      </c>
      <c r="G15" s="37">
        <v>0.61470000000000002</v>
      </c>
    </row>
    <row r="16" spans="1:7" x14ac:dyDescent="0.25">
      <c r="A16" s="3" t="s">
        <v>38</v>
      </c>
      <c r="B16" s="3" t="s">
        <v>104</v>
      </c>
      <c r="C16" s="37">
        <v>0</v>
      </c>
      <c r="D16" s="37">
        <v>2.5600000000000001E-2</v>
      </c>
      <c r="E16" s="37">
        <v>0.13300000000000001</v>
      </c>
      <c r="F16" s="37">
        <v>1.0999999999999999E-2</v>
      </c>
      <c r="G16" s="37">
        <v>3.6999999999999998E-2</v>
      </c>
    </row>
    <row r="17" spans="1:7" x14ac:dyDescent="0.25">
      <c r="A17" s="3" t="s">
        <v>100</v>
      </c>
      <c r="B17" s="3" t="s">
        <v>87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x14ac:dyDescent="0.25">
      <c r="A18" s="3" t="s">
        <v>81</v>
      </c>
      <c r="B18" s="3" t="s">
        <v>88</v>
      </c>
      <c r="C18" s="3">
        <v>10</v>
      </c>
      <c r="D18" s="31">
        <v>10</v>
      </c>
      <c r="E18" s="3">
        <v>10</v>
      </c>
      <c r="F18" s="3">
        <v>10</v>
      </c>
      <c r="G18" s="3">
        <v>10</v>
      </c>
    </row>
    <row r="19" spans="1:7" x14ac:dyDescent="0.25">
      <c r="A19" s="3" t="s">
        <v>39</v>
      </c>
      <c r="B19" s="3" t="s">
        <v>86</v>
      </c>
      <c r="C19" s="51">
        <v>0</v>
      </c>
      <c r="D19" s="52">
        <v>0</v>
      </c>
      <c r="E19" s="52">
        <v>0</v>
      </c>
      <c r="F19" s="51">
        <v>0.19</v>
      </c>
      <c r="G19" s="51">
        <v>0.2</v>
      </c>
    </row>
    <row r="20" spans="1:7" x14ac:dyDescent="0.25">
      <c r="A20" s="3" t="s">
        <v>44</v>
      </c>
      <c r="B20" s="3" t="s">
        <v>89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</row>
    <row r="21" spans="1:7" ht="13" x14ac:dyDescent="0.3">
      <c r="A21" s="27" t="s">
        <v>43</v>
      </c>
      <c r="B21" s="27"/>
    </row>
    <row r="22" spans="1:7" ht="13" x14ac:dyDescent="0.3">
      <c r="A22" s="30" t="s">
        <v>149</v>
      </c>
      <c r="B22" s="30" t="s">
        <v>147</v>
      </c>
      <c r="C22" s="44">
        <v>1.5E-3</v>
      </c>
      <c r="D22" s="44">
        <v>1.2700000000000001E-3</v>
      </c>
      <c r="E22" s="44">
        <v>2.8999999999999998E-3</v>
      </c>
      <c r="F22" s="44">
        <v>1.418E-3</v>
      </c>
      <c r="G22" s="44">
        <v>1.2999999999999999E-3</v>
      </c>
    </row>
    <row r="23" spans="1:7" ht="13" x14ac:dyDescent="0.3">
      <c r="A23" s="30" t="s">
        <v>150</v>
      </c>
      <c r="B23" s="30" t="s">
        <v>148</v>
      </c>
      <c r="C23" s="44">
        <v>9.2299999999999993E-2</v>
      </c>
      <c r="D23" s="44">
        <v>3.0000000000000001E-3</v>
      </c>
      <c r="E23" s="44">
        <v>0.29730000000000001</v>
      </c>
      <c r="F23" s="44">
        <v>1.461E-2</v>
      </c>
      <c r="G23" s="44">
        <v>6.8599999999999994E-2</v>
      </c>
    </row>
    <row r="24" spans="1:7" x14ac:dyDescent="0.25">
      <c r="A24" s="3" t="s">
        <v>93</v>
      </c>
      <c r="B24" s="3" t="s">
        <v>94</v>
      </c>
      <c r="C24" s="3">
        <v>0.8</v>
      </c>
      <c r="D24" s="3">
        <v>0.8</v>
      </c>
      <c r="E24" s="3">
        <v>0.8</v>
      </c>
      <c r="F24" s="3">
        <v>0.8</v>
      </c>
      <c r="G24" s="3">
        <v>0.8</v>
      </c>
    </row>
    <row r="25" spans="1:7" ht="13" x14ac:dyDescent="0.3">
      <c r="A25" s="32" t="s">
        <v>65</v>
      </c>
      <c r="B25" s="32"/>
    </row>
    <row r="26" spans="1:7" x14ac:dyDescent="0.25">
      <c r="A26" s="3" t="s">
        <v>101</v>
      </c>
      <c r="B26" s="3" t="s">
        <v>107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</row>
    <row r="27" spans="1:7" x14ac:dyDescent="0.25">
      <c r="A27" s="3" t="s">
        <v>146</v>
      </c>
      <c r="B27" s="3" t="s">
        <v>105</v>
      </c>
      <c r="C27" s="37">
        <f>1-C11</f>
        <v>0</v>
      </c>
      <c r="D27" s="37">
        <f>1-D11</f>
        <v>0</v>
      </c>
      <c r="E27" s="37">
        <f t="shared" ref="E27:G27" si="0">1-E11</f>
        <v>0</v>
      </c>
      <c r="F27" s="37">
        <f t="shared" si="0"/>
        <v>0</v>
      </c>
      <c r="G27" s="37">
        <f t="shared" si="0"/>
        <v>0</v>
      </c>
    </row>
    <row r="28" spans="1:7" ht="13" thickBot="1" x14ac:dyDescent="0.3">
      <c r="A28" s="26" t="s">
        <v>145</v>
      </c>
      <c r="B28" s="26" t="s">
        <v>106</v>
      </c>
      <c r="C28" s="38">
        <f>1-C12</f>
        <v>1</v>
      </c>
      <c r="D28" s="38">
        <f t="shared" ref="D28:G28" si="1">1-D12</f>
        <v>0</v>
      </c>
      <c r="E28" s="38">
        <f t="shared" si="1"/>
        <v>3.2000000000000028E-2</v>
      </c>
      <c r="F28" s="38">
        <f t="shared" si="1"/>
        <v>1</v>
      </c>
      <c r="G28" s="38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zoomScaleNormal="100" workbookViewId="0">
      <selection activeCell="F8" sqref="F8"/>
    </sheetView>
  </sheetViews>
  <sheetFormatPr defaultRowHeight="14.5" x14ac:dyDescent="0.35"/>
  <cols>
    <col min="1" max="1" width="92.453125" customWidth="1"/>
    <col min="2" max="2" width="9.36328125" bestFit="1" customWidth="1"/>
    <col min="3" max="3" width="18.7265625" bestFit="1" customWidth="1"/>
  </cols>
  <sheetData>
    <row r="1" spans="1:3" ht="15" thickBot="1" x14ac:dyDescent="0.4">
      <c r="A1" s="3" t="s">
        <v>75</v>
      </c>
      <c r="B1" s="3"/>
      <c r="C1" s="3"/>
    </row>
    <row r="2" spans="1:3" ht="15" thickBot="1" x14ac:dyDescent="0.4">
      <c r="A2" s="6" t="s">
        <v>170</v>
      </c>
      <c r="B2" s="6" t="s">
        <v>67</v>
      </c>
      <c r="C2" s="6" t="s">
        <v>97</v>
      </c>
    </row>
    <row r="3" spans="1:3" x14ac:dyDescent="0.35">
      <c r="A3" s="33" t="s">
        <v>159</v>
      </c>
      <c r="B3" s="3" t="s">
        <v>70</v>
      </c>
      <c r="C3" s="3" t="s">
        <v>121</v>
      </c>
    </row>
    <row r="4" spans="1:3" x14ac:dyDescent="0.35">
      <c r="A4" s="33" t="s">
        <v>160</v>
      </c>
      <c r="B4" s="3" t="s">
        <v>71</v>
      </c>
      <c r="C4" s="3" t="s">
        <v>121</v>
      </c>
    </row>
    <row r="5" spans="1:3" x14ac:dyDescent="0.35">
      <c r="A5" s="33" t="s">
        <v>161</v>
      </c>
      <c r="B5" s="3" t="s">
        <v>70</v>
      </c>
      <c r="C5" s="3" t="s">
        <v>121</v>
      </c>
    </row>
    <row r="6" spans="1:3" x14ac:dyDescent="0.35">
      <c r="A6" s="33" t="s">
        <v>162</v>
      </c>
      <c r="B6" s="3" t="s">
        <v>70</v>
      </c>
      <c r="C6" s="3" t="s">
        <v>121</v>
      </c>
    </row>
    <row r="7" spans="1:3" x14ac:dyDescent="0.35">
      <c r="A7" s="33" t="s">
        <v>163</v>
      </c>
      <c r="B7" s="3" t="s">
        <v>70</v>
      </c>
      <c r="C7" s="3" t="s">
        <v>121</v>
      </c>
    </row>
    <row r="8" spans="1:3" x14ac:dyDescent="0.35">
      <c r="A8" s="33" t="s">
        <v>164</v>
      </c>
      <c r="B8" s="3" t="s">
        <v>70</v>
      </c>
      <c r="C8" s="3" t="s">
        <v>121</v>
      </c>
    </row>
    <row r="9" spans="1:3" x14ac:dyDescent="0.35">
      <c r="A9" s="33" t="s">
        <v>165</v>
      </c>
      <c r="B9" s="3" t="s">
        <v>70</v>
      </c>
      <c r="C9" s="3" t="s">
        <v>121</v>
      </c>
    </row>
    <row r="10" spans="1:3" x14ac:dyDescent="0.35">
      <c r="A10" s="33" t="s">
        <v>166</v>
      </c>
      <c r="B10" s="3" t="s">
        <v>70</v>
      </c>
      <c r="C10" s="3" t="s">
        <v>121</v>
      </c>
    </row>
    <row r="11" spans="1:3" x14ac:dyDescent="0.35">
      <c r="A11" s="33" t="s">
        <v>167</v>
      </c>
      <c r="B11" s="3" t="s">
        <v>70</v>
      </c>
      <c r="C11" s="3" t="s">
        <v>121</v>
      </c>
    </row>
    <row r="12" spans="1:3" x14ac:dyDescent="0.35">
      <c r="A12" s="3" t="s">
        <v>171</v>
      </c>
      <c r="B12" s="3" t="s">
        <v>68</v>
      </c>
      <c r="C12" s="3" t="s">
        <v>121</v>
      </c>
    </row>
    <row r="13" spans="1:3" x14ac:dyDescent="0.35">
      <c r="A13" s="27" t="s">
        <v>172</v>
      </c>
      <c r="B13" s="3"/>
      <c r="C13" s="3"/>
    </row>
    <row r="14" spans="1:3" x14ac:dyDescent="0.35">
      <c r="A14" s="33" t="s">
        <v>131</v>
      </c>
      <c r="B14" s="3" t="s">
        <v>72</v>
      </c>
      <c r="C14" s="3" t="s">
        <v>122</v>
      </c>
    </row>
    <row r="15" spans="1:3" x14ac:dyDescent="0.35">
      <c r="A15" s="33" t="s">
        <v>132</v>
      </c>
      <c r="B15" s="3" t="s">
        <v>73</v>
      </c>
      <c r="C15" s="3" t="s">
        <v>123</v>
      </c>
    </row>
    <row r="16" spans="1:3" x14ac:dyDescent="0.35">
      <c r="A16" s="3" t="s">
        <v>133</v>
      </c>
      <c r="B16" s="3" t="s">
        <v>72</v>
      </c>
      <c r="C16" s="3"/>
    </row>
    <row r="17" spans="1:3" x14ac:dyDescent="0.35">
      <c r="A17" s="3" t="s">
        <v>134</v>
      </c>
      <c r="B17" s="3" t="s">
        <v>72</v>
      </c>
      <c r="C17" s="3"/>
    </row>
    <row r="18" spans="1:3" x14ac:dyDescent="0.35">
      <c r="A18" s="3" t="s">
        <v>135</v>
      </c>
      <c r="B18" s="3" t="s">
        <v>70</v>
      </c>
      <c r="C18" s="3"/>
    </row>
    <row r="19" spans="1:3" x14ac:dyDescent="0.35">
      <c r="A19" s="3" t="s">
        <v>136</v>
      </c>
      <c r="B19" s="3" t="s">
        <v>70</v>
      </c>
      <c r="C19" s="3"/>
    </row>
    <row r="20" spans="1:3" x14ac:dyDescent="0.35">
      <c r="A20" s="3" t="s">
        <v>137</v>
      </c>
      <c r="B20" s="3" t="s">
        <v>74</v>
      </c>
      <c r="C20" s="3" t="s">
        <v>124</v>
      </c>
    </row>
    <row r="21" spans="1:3" x14ac:dyDescent="0.35">
      <c r="A21" s="3" t="s">
        <v>138</v>
      </c>
      <c r="B21" s="3" t="s">
        <v>74</v>
      </c>
      <c r="C21" s="3"/>
    </row>
    <row r="22" spans="1:3" x14ac:dyDescent="0.35">
      <c r="A22" s="27" t="s">
        <v>91</v>
      </c>
      <c r="B22" s="27"/>
      <c r="C22" s="3"/>
    </row>
    <row r="23" spans="1:3" x14ac:dyDescent="0.35">
      <c r="A23" s="3" t="s">
        <v>139</v>
      </c>
      <c r="B23" s="3" t="s">
        <v>69</v>
      </c>
      <c r="C23" s="3"/>
    </row>
    <row r="24" spans="1:3" x14ac:dyDescent="0.35">
      <c r="A24" s="3" t="s">
        <v>168</v>
      </c>
      <c r="B24" s="3" t="s">
        <v>69</v>
      </c>
      <c r="C24" s="3"/>
    </row>
    <row r="25" spans="1:3" x14ac:dyDescent="0.35">
      <c r="A25" s="3" t="s">
        <v>169</v>
      </c>
      <c r="B25" s="3" t="s">
        <v>70</v>
      </c>
      <c r="C25" s="3"/>
    </row>
    <row r="26" spans="1:3" x14ac:dyDescent="0.35">
      <c r="A26" s="3" t="s">
        <v>140</v>
      </c>
      <c r="B26" s="3" t="s">
        <v>70</v>
      </c>
      <c r="C26" s="3"/>
    </row>
    <row r="27" spans="1:3" x14ac:dyDescent="0.35">
      <c r="A27" s="3" t="s">
        <v>173</v>
      </c>
      <c r="B27" s="3" t="s">
        <v>70</v>
      </c>
      <c r="C27" s="3"/>
    </row>
    <row r="28" spans="1:3" x14ac:dyDescent="0.35">
      <c r="A28" s="3" t="s">
        <v>174</v>
      </c>
      <c r="B28" s="3" t="s">
        <v>70</v>
      </c>
      <c r="C28" s="3"/>
    </row>
    <row r="29" spans="1:3" x14ac:dyDescent="0.35">
      <c r="A29" s="3" t="s">
        <v>175</v>
      </c>
      <c r="B29" s="3" t="s">
        <v>70</v>
      </c>
      <c r="C29" s="3"/>
    </row>
    <row r="30" spans="1:3" x14ac:dyDescent="0.35">
      <c r="A30" s="34" t="s">
        <v>176</v>
      </c>
      <c r="B30" s="34" t="s">
        <v>70</v>
      </c>
      <c r="C30" s="3"/>
    </row>
    <row r="31" spans="1:3" x14ac:dyDescent="0.35">
      <c r="A31" s="27" t="s">
        <v>96</v>
      </c>
      <c r="B31" s="3"/>
      <c r="C31" s="3"/>
    </row>
    <row r="32" spans="1:3" x14ac:dyDescent="0.35">
      <c r="A32" s="3" t="s">
        <v>141</v>
      </c>
      <c r="B32" s="3" t="s">
        <v>178</v>
      </c>
      <c r="C32" s="3"/>
    </row>
    <row r="33" spans="1:3" x14ac:dyDescent="0.35">
      <c r="A33" s="3" t="s">
        <v>142</v>
      </c>
      <c r="B33" s="3" t="s">
        <v>178</v>
      </c>
      <c r="C33" s="3"/>
    </row>
    <row r="34" spans="1:3" ht="15" thickBot="1" x14ac:dyDescent="0.4">
      <c r="A34" s="26" t="s">
        <v>143</v>
      </c>
      <c r="B34" s="26" t="s">
        <v>178</v>
      </c>
      <c r="C34" s="3"/>
    </row>
    <row r="35" spans="1:3" x14ac:dyDescent="0.35">
      <c r="A35" s="34" t="s">
        <v>110</v>
      </c>
      <c r="B35" s="34"/>
      <c r="C35" s="3"/>
    </row>
    <row r="36" spans="1:3" x14ac:dyDescent="0.35">
      <c r="A36" s="34" t="s">
        <v>144</v>
      </c>
      <c r="B36" s="34"/>
      <c r="C36" s="3"/>
    </row>
    <row r="37" spans="1:3" x14ac:dyDescent="0.35">
      <c r="A37" s="55" t="s">
        <v>177</v>
      </c>
      <c r="B37" s="3"/>
      <c r="C3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3" sqref="F3"/>
    </sheetView>
  </sheetViews>
  <sheetFormatPr defaultRowHeight="14.5" x14ac:dyDescent="0.35"/>
  <sheetData>
    <row r="1" spans="1:3" ht="15" thickBot="1" x14ac:dyDescent="0.4">
      <c r="A1" s="3" t="s">
        <v>126</v>
      </c>
      <c r="B1" s="3"/>
      <c r="C1" s="3"/>
    </row>
    <row r="2" spans="1:3" ht="15" thickBot="1" x14ac:dyDescent="0.4">
      <c r="A2" s="6" t="s">
        <v>0</v>
      </c>
      <c r="B2" s="6" t="s">
        <v>127</v>
      </c>
      <c r="C2" s="6" t="s">
        <v>128</v>
      </c>
    </row>
    <row r="3" spans="1:3" x14ac:dyDescent="0.35">
      <c r="A3" s="3" t="s">
        <v>5</v>
      </c>
      <c r="B3" s="3">
        <v>1.22</v>
      </c>
      <c r="C3" s="51">
        <v>0.86</v>
      </c>
    </row>
    <row r="4" spans="1:3" x14ac:dyDescent="0.35">
      <c r="A4" s="3" t="s">
        <v>59</v>
      </c>
      <c r="B4" s="3">
        <v>1.46</v>
      </c>
      <c r="C4" s="51">
        <v>0.7</v>
      </c>
    </row>
    <row r="5" spans="1:3" x14ac:dyDescent="0.35">
      <c r="A5" s="3" t="s">
        <v>3</v>
      </c>
      <c r="B5" s="3">
        <v>1.19</v>
      </c>
      <c r="C5" s="51">
        <v>0.79</v>
      </c>
    </row>
    <row r="6" spans="1:3" x14ac:dyDescent="0.35">
      <c r="A6" s="3" t="s">
        <v>1</v>
      </c>
      <c r="B6" s="51">
        <v>0.8</v>
      </c>
      <c r="C6" s="51">
        <v>0.95</v>
      </c>
    </row>
    <row r="7" spans="1:3" ht="15" thickBot="1" x14ac:dyDescent="0.4">
      <c r="A7" s="26" t="s">
        <v>4</v>
      </c>
      <c r="B7" s="26">
        <v>0.73</v>
      </c>
      <c r="C7" s="56">
        <v>0.96</v>
      </c>
    </row>
    <row r="8" spans="1:3" x14ac:dyDescent="0.35">
      <c r="A8" s="55" t="s">
        <v>130</v>
      </c>
      <c r="B8" s="3"/>
      <c r="C8" s="3"/>
    </row>
    <row r="9" spans="1:3" x14ac:dyDescent="0.35">
      <c r="A9" s="55" t="s">
        <v>129</v>
      </c>
      <c r="B9" s="3"/>
      <c r="C9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G17" sqref="G17"/>
    </sheetView>
  </sheetViews>
  <sheetFormatPr defaultColWidth="9.1796875" defaultRowHeight="12.5" x14ac:dyDescent="0.25"/>
  <cols>
    <col min="1" max="6" width="9.1796875" style="3"/>
    <col min="7" max="7" width="10" style="3" bestFit="1" customWidth="1"/>
    <col min="8" max="14" width="9.1796875" style="3"/>
    <col min="15" max="15" width="10" style="3" bestFit="1" customWidth="1"/>
    <col min="16" max="16" width="15.90625" style="3" bestFit="1" customWidth="1"/>
    <col min="17" max="16384" width="9.1796875" style="3"/>
  </cols>
  <sheetData>
    <row r="1" spans="1:17" ht="13" thickBot="1" x14ac:dyDescent="0.3">
      <c r="A1" s="3" t="s">
        <v>64</v>
      </c>
      <c r="I1" s="3" t="s">
        <v>179</v>
      </c>
      <c r="J1" s="3" t="s">
        <v>151</v>
      </c>
    </row>
    <row r="2" spans="1:17" ht="13.5" thickBot="1" x14ac:dyDescent="0.35">
      <c r="A2" s="6" t="s">
        <v>0</v>
      </c>
      <c r="B2" s="6" t="s">
        <v>62</v>
      </c>
      <c r="C2" s="6" t="s">
        <v>63</v>
      </c>
      <c r="D2" s="6" t="s">
        <v>92</v>
      </c>
      <c r="E2" s="6" t="s">
        <v>91</v>
      </c>
      <c r="F2" s="6" t="s">
        <v>111</v>
      </c>
      <c r="G2" s="12" t="s">
        <v>95</v>
      </c>
      <c r="J2" s="6" t="s">
        <v>62</v>
      </c>
      <c r="K2" s="6" t="s">
        <v>63</v>
      </c>
      <c r="L2" s="6" t="s">
        <v>92</v>
      </c>
      <c r="M2" s="6" t="s">
        <v>91</v>
      </c>
      <c r="N2" s="6" t="s">
        <v>111</v>
      </c>
      <c r="O2" s="12" t="s">
        <v>95</v>
      </c>
      <c r="P2" s="3" t="s">
        <v>152</v>
      </c>
      <c r="Q2" s="3" t="s">
        <v>153</v>
      </c>
    </row>
    <row r="3" spans="1:17" x14ac:dyDescent="0.25">
      <c r="A3" s="3" t="s">
        <v>5</v>
      </c>
      <c r="B3" s="37">
        <v>39.227373665459403</v>
      </c>
      <c r="C3" s="37">
        <v>32.972541848402997</v>
      </c>
      <c r="D3" s="37">
        <v>-49.361781911712903</v>
      </c>
      <c r="E3" s="37">
        <v>-5.2397218243944401</v>
      </c>
      <c r="F3" s="37">
        <v>-16.721576535678501</v>
      </c>
      <c r="G3" s="37">
        <f>SUM(B3:C3)</f>
        <v>72.199915513862408</v>
      </c>
      <c r="I3" s="3" t="s">
        <v>5</v>
      </c>
      <c r="J3" s="3">
        <v>29.74</v>
      </c>
      <c r="L3" s="3">
        <v>6.54</v>
      </c>
      <c r="M3" s="3">
        <v>6.3</v>
      </c>
      <c r="N3" s="3">
        <v>16.899999999999999</v>
      </c>
      <c r="P3" s="3" t="s">
        <v>155</v>
      </c>
      <c r="Q3" s="3" t="s">
        <v>158</v>
      </c>
    </row>
    <row r="4" spans="1:17" x14ac:dyDescent="0.25">
      <c r="A4" s="3" t="s">
        <v>59</v>
      </c>
      <c r="B4" s="37">
        <v>64.278501302969502</v>
      </c>
      <c r="C4" s="37">
        <v>53.989390405054699</v>
      </c>
      <c r="D4" s="37">
        <v>-17.2970662136591</v>
      </c>
      <c r="E4" s="37">
        <v>-43.585940747489801</v>
      </c>
      <c r="F4" s="37">
        <v>-59.071439536272599</v>
      </c>
      <c r="G4" s="37">
        <f t="shared" ref="G4:G7" si="0">SUM(B4:C4)</f>
        <v>118.26789170802419</v>
      </c>
      <c r="I4" s="3" t="s">
        <v>59</v>
      </c>
    </row>
    <row r="5" spans="1:17" x14ac:dyDescent="0.25">
      <c r="A5" s="3" t="s">
        <v>3</v>
      </c>
      <c r="B5" s="37">
        <v>75.974568212740095</v>
      </c>
      <c r="C5" s="37">
        <v>11.5887156501019</v>
      </c>
      <c r="D5" s="37">
        <v>-24.698945130072602</v>
      </c>
      <c r="E5" s="37">
        <v>-6.6632551913195002</v>
      </c>
      <c r="F5" s="37">
        <v>-55.798398440631402</v>
      </c>
      <c r="G5" s="37">
        <f t="shared" si="0"/>
        <v>87.563283862841999</v>
      </c>
      <c r="I5" s="3" t="s">
        <v>3</v>
      </c>
    </row>
    <row r="6" spans="1:17" x14ac:dyDescent="0.25">
      <c r="A6" s="3" t="s">
        <v>1</v>
      </c>
      <c r="B6" s="37">
        <v>13.767220528508201</v>
      </c>
      <c r="C6" s="37">
        <v>29.6939341325543</v>
      </c>
      <c r="D6" s="37">
        <v>-38.1948755798024</v>
      </c>
      <c r="E6" s="37">
        <v>-1.2121897918037099</v>
      </c>
      <c r="F6" s="37">
        <v>-4.1449302423290497</v>
      </c>
      <c r="G6" s="37">
        <f t="shared" si="0"/>
        <v>43.461154661062501</v>
      </c>
      <c r="I6" s="3" t="s">
        <v>1</v>
      </c>
      <c r="L6" s="3">
        <v>7.31</v>
      </c>
      <c r="M6" s="3">
        <v>3.66</v>
      </c>
      <c r="N6" s="3">
        <v>4.95</v>
      </c>
      <c r="O6" s="3">
        <f>SUM(L6:N6)</f>
        <v>15.919999999999998</v>
      </c>
      <c r="P6" s="3" t="s">
        <v>121</v>
      </c>
      <c r="Q6" s="3" t="s">
        <v>154</v>
      </c>
    </row>
    <row r="7" spans="1:17" x14ac:dyDescent="0.25">
      <c r="A7" s="34" t="s">
        <v>4</v>
      </c>
      <c r="B7" s="54">
        <v>40.946599812544498</v>
      </c>
      <c r="C7" s="54">
        <v>26.868074764514802</v>
      </c>
      <c r="D7" s="54">
        <v>-35.3411046102173</v>
      </c>
      <c r="E7" s="54">
        <v>-20.5409199346328</v>
      </c>
      <c r="F7" s="54">
        <v>-12.472627737519201</v>
      </c>
      <c r="G7" s="54">
        <f t="shared" si="0"/>
        <v>67.814674577059293</v>
      </c>
      <c r="I7" s="34" t="s">
        <v>4</v>
      </c>
    </row>
    <row r="9" spans="1:17" ht="14.5" x14ac:dyDescent="0.35">
      <c r="A9" s="53" t="s">
        <v>125</v>
      </c>
      <c r="B9"/>
      <c r="C9"/>
      <c r="D9"/>
      <c r="E9"/>
      <c r="F9"/>
      <c r="I9" s="53" t="s">
        <v>125</v>
      </c>
      <c r="J9" s="53"/>
    </row>
    <row r="10" spans="1:17" x14ac:dyDescent="0.25">
      <c r="A10" s="3" t="s">
        <v>5</v>
      </c>
      <c r="B10" s="37">
        <f>B3/$G$3</f>
        <v>0.54331606050048264</v>
      </c>
      <c r="C10" s="37">
        <f t="shared" ref="C10:F10" si="1">C3/$G$3</f>
        <v>0.45668393949951724</v>
      </c>
      <c r="D10" s="37">
        <f>D3/$G$3</f>
        <v>-0.68368198993578355</v>
      </c>
      <c r="E10" s="37">
        <f t="shared" si="1"/>
        <v>-7.2572409359515269E-2</v>
      </c>
      <c r="F10" s="37">
        <f t="shared" si="1"/>
        <v>-0.23160105405480638</v>
      </c>
      <c r="I10" s="3" t="s">
        <v>5</v>
      </c>
    </row>
    <row r="11" spans="1:17" x14ac:dyDescent="0.25">
      <c r="A11" s="3" t="s">
        <v>59</v>
      </c>
      <c r="B11" s="37">
        <f>B4/$G$4</f>
        <v>0.54349917272270409</v>
      </c>
      <c r="C11" s="37">
        <f t="shared" ref="C11:F11" si="2">C4/$G$4</f>
        <v>0.45650082727729596</v>
      </c>
      <c r="D11" s="37">
        <f t="shared" si="2"/>
        <v>-0.14625327266644372</v>
      </c>
      <c r="E11" s="37">
        <f t="shared" si="2"/>
        <v>-0.36853570413763109</v>
      </c>
      <c r="F11" s="37">
        <f t="shared" si="2"/>
        <v>-0.49947148531324281</v>
      </c>
      <c r="I11" s="3" t="s">
        <v>59</v>
      </c>
    </row>
    <row r="12" spans="1:17" x14ac:dyDescent="0.25">
      <c r="A12" s="3" t="s">
        <v>3</v>
      </c>
      <c r="B12" s="37">
        <f>B5/$G$5</f>
        <v>0.86765325443647912</v>
      </c>
      <c r="C12" s="37">
        <f t="shared" ref="C12:F12" si="3">C5/$G$5</f>
        <v>0.13234674556352083</v>
      </c>
      <c r="D12" s="37">
        <f t="shared" si="3"/>
        <v>-0.2820696534035968</v>
      </c>
      <c r="E12" s="37">
        <f t="shared" si="3"/>
        <v>-7.6096451587593927E-2</v>
      </c>
      <c r="F12" s="37">
        <f t="shared" si="3"/>
        <v>-0.63723510561839247</v>
      </c>
      <c r="I12" s="3" t="s">
        <v>3</v>
      </c>
      <c r="N12" s="3">
        <v>0.71099999999999997</v>
      </c>
      <c r="P12" s="3" t="s">
        <v>156</v>
      </c>
      <c r="Q12" s="3" t="s">
        <v>157</v>
      </c>
    </row>
    <row r="13" spans="1:17" x14ac:dyDescent="0.25">
      <c r="A13" s="3" t="s">
        <v>1</v>
      </c>
      <c r="B13" s="37">
        <f>B6/$G$6</f>
        <v>0.31677070330674989</v>
      </c>
      <c r="C13" s="37">
        <f t="shared" ref="C13:F13" si="4">C6/$G$6</f>
        <v>0.68322929669325005</v>
      </c>
      <c r="D13" s="37">
        <f t="shared" si="4"/>
        <v>-0.87882790684394219</v>
      </c>
      <c r="E13" s="37">
        <f t="shared" si="4"/>
        <v>-2.7891338857817527E-2</v>
      </c>
      <c r="F13" s="37">
        <f t="shared" si="4"/>
        <v>-9.5370918574387412E-2</v>
      </c>
      <c r="I13" s="3" t="s">
        <v>1</v>
      </c>
      <c r="L13" s="3">
        <f>L6/O6</f>
        <v>0.45917085427135679</v>
      </c>
      <c r="M13" s="3">
        <f>M6/O6</f>
        <v>0.22989949748743721</v>
      </c>
      <c r="N13" s="3">
        <f>N6/O6</f>
        <v>0.31092964824120606</v>
      </c>
    </row>
    <row r="14" spans="1:17" ht="13" thickBot="1" x14ac:dyDescent="0.3">
      <c r="A14" s="26" t="s">
        <v>4</v>
      </c>
      <c r="B14" s="38">
        <f>B7/$G$7</f>
        <v>0.60380146432784232</v>
      </c>
      <c r="C14" s="38">
        <f t="shared" ref="C14:F14" si="5">C7/$G$7</f>
        <v>0.39619853567215785</v>
      </c>
      <c r="D14" s="38">
        <f t="shared" si="5"/>
        <v>-0.52114243459294984</v>
      </c>
      <c r="E14" s="38">
        <f t="shared" si="5"/>
        <v>-0.30289786189701029</v>
      </c>
      <c r="F14" s="38">
        <f t="shared" si="5"/>
        <v>-0.18392225304194718</v>
      </c>
      <c r="G14" s="26"/>
      <c r="I14" s="26" t="s">
        <v>4</v>
      </c>
    </row>
    <row r="37" ht="8.2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 Lake characteristics</vt:lpstr>
      <vt:lpstr>2) Model parameters</vt:lpstr>
      <vt:lpstr>3)Equations</vt:lpstr>
      <vt:lpstr>4) Model fits</vt:lpstr>
      <vt:lpstr>5) Mass balances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McCullough</dc:creator>
  <cp:lastModifiedBy>immcc</cp:lastModifiedBy>
  <dcterms:created xsi:type="dcterms:W3CDTF">2016-03-03T21:15:10Z</dcterms:created>
  <dcterms:modified xsi:type="dcterms:W3CDTF">2017-03-29T21:50:40Z</dcterms:modified>
</cp:coreProperties>
</file>