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/>
  <workbookPr defaultThemeVersion="124226"/>
  <bookViews>
    <workbookView xWindow="240" yWindow="195" windowWidth="9015" windowHeight="4500" tabRatio="790" activeTab="4"/>
  </bookViews>
  <sheets>
    <sheet name="Marzo" sheetId="196" r:id="rId1"/>
    <sheet name="Setiembre" sheetId="197" r:id="rId2"/>
    <sheet name="Diciembre" sheetId="198" r:id="rId3"/>
    <sheet name="1501" sheetId="187" r:id="rId4"/>
    <sheet name="1502" sheetId="183" r:id="rId5"/>
    <sheet name="2401" sheetId="184" r:id="rId6"/>
    <sheet name="Hoja1" sheetId="188" r:id="rId7"/>
  </sheets>
  <definedNames>
    <definedName name="_xlnm._FilterDatabase" localSheetId="3" hidden="1">'1501'!$B$11:$G$717</definedName>
  </definedNames>
  <calcPr calcId="124519"/>
</workbook>
</file>

<file path=xl/calcChain.xml><?xml version="1.0" encoding="utf-8"?>
<calcChain xmlns="http://schemas.openxmlformats.org/spreadsheetml/2006/main">
  <c r="G651" i="187"/>
  <c r="N135" i="198"/>
  <c r="P140"/>
  <c r="O139"/>
  <c r="N139"/>
  <c r="P139" s="1"/>
  <c r="P127"/>
  <c r="P126"/>
  <c r="P125"/>
  <c r="O124"/>
  <c r="N124"/>
  <c r="P124" s="1"/>
  <c r="G302" i="187"/>
  <c r="P84" i="198" l="1"/>
  <c r="P83"/>
  <c r="P82"/>
  <c r="P81"/>
  <c r="P75" l="1"/>
  <c r="P74"/>
  <c r="P54"/>
  <c r="P55"/>
  <c r="P53"/>
  <c r="P52"/>
  <c r="P51"/>
  <c r="P50"/>
  <c r="P49"/>
  <c r="P48"/>
  <c r="P47"/>
  <c r="P46"/>
  <c r="P45"/>
  <c r="P44"/>
  <c r="P42"/>
  <c r="P41"/>
  <c r="P40"/>
  <c r="P39"/>
  <c r="P38"/>
  <c r="P37"/>
  <c r="I212" i="187"/>
  <c r="I211"/>
  <c r="I210"/>
  <c r="I209"/>
  <c r="I208"/>
  <c r="P58" i="198"/>
  <c r="O57"/>
  <c r="N57"/>
  <c r="P57" s="1"/>
  <c r="P43"/>
  <c r="P36"/>
  <c r="O35"/>
  <c r="N35"/>
  <c r="P156"/>
  <c r="O155"/>
  <c r="O154" s="1"/>
  <c r="O153" s="1"/>
  <c r="N155"/>
  <c r="P151"/>
  <c r="O150"/>
  <c r="N150"/>
  <c r="P148"/>
  <c r="O147"/>
  <c r="N147"/>
  <c r="P145"/>
  <c r="O144"/>
  <c r="N144"/>
  <c r="N143" s="1"/>
  <c r="N142" s="1"/>
  <c r="P137"/>
  <c r="O136"/>
  <c r="O135" s="1"/>
  <c r="O134" s="1"/>
  <c r="N136"/>
  <c r="N134"/>
  <c r="P134" s="1"/>
  <c r="P132"/>
  <c r="O131"/>
  <c r="O130" s="1"/>
  <c r="O129" s="1"/>
  <c r="N131"/>
  <c r="N130"/>
  <c r="N129" s="1"/>
  <c r="P122"/>
  <c r="O121"/>
  <c r="N121"/>
  <c r="P119"/>
  <c r="P118"/>
  <c r="P117"/>
  <c r="P116"/>
  <c r="P115"/>
  <c r="O114"/>
  <c r="N114"/>
  <c r="P114" s="1"/>
  <c r="P112"/>
  <c r="O111"/>
  <c r="N111"/>
  <c r="O110"/>
  <c r="O109" s="1"/>
  <c r="P106"/>
  <c r="O105"/>
  <c r="N105"/>
  <c r="O104"/>
  <c r="O99" s="1"/>
  <c r="N104"/>
  <c r="P102"/>
  <c r="O101"/>
  <c r="N101"/>
  <c r="O100"/>
  <c r="N100"/>
  <c r="P97"/>
  <c r="O96"/>
  <c r="N96"/>
  <c r="O95"/>
  <c r="N95"/>
  <c r="P93"/>
  <c r="O92"/>
  <c r="N92"/>
  <c r="O91"/>
  <c r="N91"/>
  <c r="P88"/>
  <c r="O87"/>
  <c r="N87"/>
  <c r="O86"/>
  <c r="O80" s="1"/>
  <c r="N86"/>
  <c r="N80" s="1"/>
  <c r="P78"/>
  <c r="O77"/>
  <c r="N77"/>
  <c r="O73"/>
  <c r="N73"/>
  <c r="P71"/>
  <c r="P70"/>
  <c r="O69"/>
  <c r="N69"/>
  <c r="P67"/>
  <c r="O66"/>
  <c r="N66"/>
  <c r="P62"/>
  <c r="O61"/>
  <c r="N61"/>
  <c r="O60"/>
  <c r="N60"/>
  <c r="P33"/>
  <c r="P32"/>
  <c r="P31"/>
  <c r="O30"/>
  <c r="N30"/>
  <c r="P28"/>
  <c r="P27"/>
  <c r="O26"/>
  <c r="N26"/>
  <c r="P24"/>
  <c r="P23"/>
  <c r="P22"/>
  <c r="O21"/>
  <c r="N21"/>
  <c r="P19"/>
  <c r="O18"/>
  <c r="N18"/>
  <c r="P14"/>
  <c r="O13"/>
  <c r="O12" s="1"/>
  <c r="N13"/>
  <c r="N12" s="1"/>
  <c r="P12" s="1"/>
  <c r="P10"/>
  <c r="O9"/>
  <c r="N9"/>
  <c r="O8"/>
  <c r="O7" s="1"/>
  <c r="P80" l="1"/>
  <c r="O65"/>
  <c r="O64" s="1"/>
  <c r="O143"/>
  <c r="O142" s="1"/>
  <c r="P142" s="1"/>
  <c r="P35"/>
  <c r="P147"/>
  <c r="P155"/>
  <c r="P69"/>
  <c r="P73"/>
  <c r="P86"/>
  <c r="P87"/>
  <c r="P21"/>
  <c r="P60"/>
  <c r="P61"/>
  <c r="O90"/>
  <c r="P104"/>
  <c r="P105"/>
  <c r="O17"/>
  <c r="O16" s="1"/>
  <c r="N17"/>
  <c r="N16" s="1"/>
  <c r="P95"/>
  <c r="P96"/>
  <c r="P144"/>
  <c r="P150"/>
  <c r="P9"/>
  <c r="P13"/>
  <c r="P18"/>
  <c r="P26"/>
  <c r="P30"/>
  <c r="N65"/>
  <c r="P66"/>
  <c r="P77"/>
  <c r="N90"/>
  <c r="P90" s="1"/>
  <c r="P91"/>
  <c r="P92"/>
  <c r="N99"/>
  <c r="P99" s="1"/>
  <c r="P100"/>
  <c r="P101"/>
  <c r="N110"/>
  <c r="P111"/>
  <c r="P121"/>
  <c r="P131"/>
  <c r="P136"/>
  <c r="O108"/>
  <c r="N154"/>
  <c r="N153" s="1"/>
  <c r="P153" s="1"/>
  <c r="O6"/>
  <c r="O5" s="1"/>
  <c r="P129"/>
  <c r="N8"/>
  <c r="P130"/>
  <c r="P135"/>
  <c r="P143"/>
  <c r="P154"/>
  <c r="G452" i="187"/>
  <c r="G442"/>
  <c r="P17" i="198" l="1"/>
  <c r="P16" s="1"/>
  <c r="P110"/>
  <c r="N109"/>
  <c r="P65"/>
  <c r="N64"/>
  <c r="P64" s="1"/>
  <c r="N7"/>
  <c r="P8"/>
  <c r="I282" i="187"/>
  <c r="I287"/>
  <c r="I295"/>
  <c r="I294"/>
  <c r="I293"/>
  <c r="I284"/>
  <c r="I207"/>
  <c r="I206"/>
  <c r="I205"/>
  <c r="I204"/>
  <c r="I203"/>
  <c r="I202"/>
  <c r="I201"/>
  <c r="I200"/>
  <c r="I199"/>
  <c r="I198"/>
  <c r="P109" i="198" l="1"/>
  <c r="N108"/>
  <c r="P108" s="1"/>
  <c r="P7"/>
  <c r="N6"/>
  <c r="I302" i="187"/>
  <c r="I232"/>
  <c r="H197"/>
  <c r="N5" i="198" l="1"/>
  <c r="P5" s="1"/>
  <c r="P6"/>
  <c r="O108" i="197"/>
  <c r="N107"/>
  <c r="M107"/>
  <c r="O107" s="1"/>
  <c r="N106"/>
  <c r="M106"/>
  <c r="O106" s="1"/>
  <c r="N105"/>
  <c r="M105"/>
  <c r="O105" s="1"/>
  <c r="O103"/>
  <c r="N102"/>
  <c r="M102"/>
  <c r="O100"/>
  <c r="N99"/>
  <c r="M99"/>
  <c r="O99" s="1"/>
  <c r="O97"/>
  <c r="N96"/>
  <c r="M96"/>
  <c r="N95"/>
  <c r="N94" s="1"/>
  <c r="O92"/>
  <c r="N91"/>
  <c r="M91"/>
  <c r="N90"/>
  <c r="M90"/>
  <c r="M89" s="1"/>
  <c r="N89"/>
  <c r="O87"/>
  <c r="N86"/>
  <c r="N85" s="1"/>
  <c r="N84" s="1"/>
  <c r="M86"/>
  <c r="O82"/>
  <c r="N81"/>
  <c r="M81"/>
  <c r="O81" s="1"/>
  <c r="O79"/>
  <c r="O78"/>
  <c r="O77"/>
  <c r="O76"/>
  <c r="O75"/>
  <c r="N74"/>
  <c r="M74"/>
  <c r="O72"/>
  <c r="N71"/>
  <c r="M71"/>
  <c r="O71" s="1"/>
  <c r="O66"/>
  <c r="N65"/>
  <c r="M65"/>
  <c r="M64" s="1"/>
  <c r="N64"/>
  <c r="O62"/>
  <c r="N61"/>
  <c r="M61"/>
  <c r="N60"/>
  <c r="M60"/>
  <c r="N59"/>
  <c r="O57"/>
  <c r="N56"/>
  <c r="M56"/>
  <c r="N55"/>
  <c r="M55"/>
  <c r="O53"/>
  <c r="N52"/>
  <c r="M52"/>
  <c r="N51"/>
  <c r="M51"/>
  <c r="N50"/>
  <c r="O48"/>
  <c r="N47"/>
  <c r="M47"/>
  <c r="N46"/>
  <c r="M46"/>
  <c r="O44"/>
  <c r="N43"/>
  <c r="M43"/>
  <c r="O41"/>
  <c r="O40"/>
  <c r="N39"/>
  <c r="M39"/>
  <c r="O37"/>
  <c r="N36"/>
  <c r="M36"/>
  <c r="O32"/>
  <c r="N31"/>
  <c r="M31"/>
  <c r="N30"/>
  <c r="M30"/>
  <c r="O28"/>
  <c r="O27"/>
  <c r="N26"/>
  <c r="M26"/>
  <c r="O24"/>
  <c r="O23"/>
  <c r="O22"/>
  <c r="N21"/>
  <c r="M21"/>
  <c r="O21" s="1"/>
  <c r="O19"/>
  <c r="N18"/>
  <c r="M18"/>
  <c r="N17"/>
  <c r="N16" s="1"/>
  <c r="O14"/>
  <c r="N13"/>
  <c r="M13"/>
  <c r="N12"/>
  <c r="M12"/>
  <c r="O10"/>
  <c r="N9"/>
  <c r="M9"/>
  <c r="N8"/>
  <c r="M8"/>
  <c r="O97" i="196"/>
  <c r="N96"/>
  <c r="N95" s="1"/>
  <c r="N94" s="1"/>
  <c r="M96"/>
  <c r="O96" s="1"/>
  <c r="M95"/>
  <c r="M94" s="1"/>
  <c r="O94" s="1"/>
  <c r="O92"/>
  <c r="N91"/>
  <c r="N90" s="1"/>
  <c r="M91"/>
  <c r="O91" s="1"/>
  <c r="M90"/>
  <c r="O90" s="1"/>
  <c r="O88"/>
  <c r="N87"/>
  <c r="M87"/>
  <c r="M86" s="1"/>
  <c r="N86"/>
  <c r="N85" s="1"/>
  <c r="N84" s="1"/>
  <c r="N83" s="1"/>
  <c r="O76"/>
  <c r="N75"/>
  <c r="M75"/>
  <c r="O75" s="1"/>
  <c r="N74"/>
  <c r="M74"/>
  <c r="O74" s="1"/>
  <c r="N73"/>
  <c r="M73"/>
  <c r="O73" s="1"/>
  <c r="O71"/>
  <c r="N70"/>
  <c r="M70"/>
  <c r="O70" s="1"/>
  <c r="N69"/>
  <c r="M69"/>
  <c r="O69" s="1"/>
  <c r="N68"/>
  <c r="M68"/>
  <c r="O68" s="1"/>
  <c r="O66"/>
  <c r="N65"/>
  <c r="M65"/>
  <c r="O65" s="1"/>
  <c r="N64"/>
  <c r="M64"/>
  <c r="M63" s="1"/>
  <c r="O63" s="1"/>
  <c r="N63"/>
  <c r="O61"/>
  <c r="N60"/>
  <c r="N59" s="1"/>
  <c r="N58" s="1"/>
  <c r="M60"/>
  <c r="O60" s="1"/>
  <c r="M59"/>
  <c r="M58" s="1"/>
  <c r="O58" s="1"/>
  <c r="O56"/>
  <c r="N55"/>
  <c r="N54" s="1"/>
  <c r="N53" s="1"/>
  <c r="N52" s="1"/>
  <c r="M55"/>
  <c r="O55" s="1"/>
  <c r="M54"/>
  <c r="M53" s="1"/>
  <c r="O50"/>
  <c r="N49"/>
  <c r="M49"/>
  <c r="O49" s="1"/>
  <c r="N48"/>
  <c r="M48"/>
  <c r="O48" s="1"/>
  <c r="O46"/>
  <c r="N45"/>
  <c r="M45"/>
  <c r="O45" s="1"/>
  <c r="N44"/>
  <c r="M44"/>
  <c r="O44" s="1"/>
  <c r="N43"/>
  <c r="M43"/>
  <c r="O43" s="1"/>
  <c r="O41"/>
  <c r="N40"/>
  <c r="M40"/>
  <c r="O40" s="1"/>
  <c r="N39"/>
  <c r="M39"/>
  <c r="O39" s="1"/>
  <c r="O37"/>
  <c r="N36"/>
  <c r="M36"/>
  <c r="O36" s="1"/>
  <c r="N35"/>
  <c r="M35"/>
  <c r="O35" s="1"/>
  <c r="N34"/>
  <c r="M34"/>
  <c r="O34" s="1"/>
  <c r="O32"/>
  <c r="N31"/>
  <c r="M31"/>
  <c r="O31" s="1"/>
  <c r="N30"/>
  <c r="M30"/>
  <c r="O30" s="1"/>
  <c r="O28"/>
  <c r="N27"/>
  <c r="M27"/>
  <c r="O27" s="1"/>
  <c r="N26"/>
  <c r="M26"/>
  <c r="O26" s="1"/>
  <c r="N25"/>
  <c r="M25"/>
  <c r="O25" s="1"/>
  <c r="O23"/>
  <c r="N22"/>
  <c r="M22"/>
  <c r="O22" s="1"/>
  <c r="N21"/>
  <c r="M21"/>
  <c r="O21" s="1"/>
  <c r="O19"/>
  <c r="N18"/>
  <c r="M18"/>
  <c r="O18" s="1"/>
  <c r="N17"/>
  <c r="M17"/>
  <c r="O17" s="1"/>
  <c r="N16"/>
  <c r="M16"/>
  <c r="O16" s="1"/>
  <c r="O14"/>
  <c r="N13"/>
  <c r="M13"/>
  <c r="O13" s="1"/>
  <c r="N12"/>
  <c r="M12"/>
  <c r="O12" s="1"/>
  <c r="O10"/>
  <c r="N9"/>
  <c r="M9"/>
  <c r="O9" s="1"/>
  <c r="N8"/>
  <c r="N7" s="1"/>
  <c r="N6" s="1"/>
  <c r="O55" i="197" l="1"/>
  <c r="O36"/>
  <c r="O56"/>
  <c r="N7"/>
  <c r="O60"/>
  <c r="O61"/>
  <c r="O86"/>
  <c r="N35"/>
  <c r="N34" s="1"/>
  <c r="O46"/>
  <c r="O12"/>
  <c r="O13"/>
  <c r="O89"/>
  <c r="O91"/>
  <c r="M35"/>
  <c r="M34" s="1"/>
  <c r="O34" s="1"/>
  <c r="O47"/>
  <c r="M7"/>
  <c r="O7" s="1"/>
  <c r="O8"/>
  <c r="O9"/>
  <c r="M17"/>
  <c r="O18"/>
  <c r="O26"/>
  <c r="O30"/>
  <c r="O31"/>
  <c r="O39"/>
  <c r="O43"/>
  <c r="M50"/>
  <c r="O50" s="1"/>
  <c r="O51"/>
  <c r="O52"/>
  <c r="M70"/>
  <c r="M69" s="1"/>
  <c r="O69" s="1"/>
  <c r="N70"/>
  <c r="N69" s="1"/>
  <c r="N68" s="1"/>
  <c r="O74"/>
  <c r="M85"/>
  <c r="M84" s="1"/>
  <c r="O84" s="1"/>
  <c r="M95"/>
  <c r="O96"/>
  <c r="O102"/>
  <c r="O64"/>
  <c r="M59"/>
  <c r="O65"/>
  <c r="O90"/>
  <c r="O86" i="196"/>
  <c r="M85"/>
  <c r="O87"/>
  <c r="O95"/>
  <c r="N5"/>
  <c r="O53"/>
  <c r="M52"/>
  <c r="O52" s="1"/>
  <c r="M8"/>
  <c r="O54"/>
  <c r="O59"/>
  <c r="O64"/>
  <c r="O70" i="197" l="1"/>
  <c r="N6"/>
  <c r="N5" s="1"/>
  <c r="O35"/>
  <c r="O85"/>
  <c r="O95"/>
  <c r="M94"/>
  <c r="O94" s="1"/>
  <c r="O17"/>
  <c r="M16"/>
  <c r="O16" s="1"/>
  <c r="O59"/>
  <c r="M84" i="196"/>
  <c r="O85"/>
  <c r="M7"/>
  <c r="O8"/>
  <c r="M6" i="197" l="1"/>
  <c r="O6" s="1"/>
  <c r="M68"/>
  <c r="O68" s="1"/>
  <c r="O84" i="196"/>
  <c r="M83"/>
  <c r="O83" s="1"/>
  <c r="O7"/>
  <c r="M6"/>
  <c r="M5" i="197" l="1"/>
  <c r="O5" s="1"/>
  <c r="M5" i="196"/>
  <c r="O5" s="1"/>
  <c r="O6"/>
  <c r="H30" i="183" l="1"/>
  <c r="G30"/>
  <c r="H350" i="187"/>
  <c r="H331"/>
  <c r="H288"/>
  <c r="H286"/>
  <c r="H285"/>
  <c r="H283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187"/>
  <c r="H186"/>
  <c r="H183"/>
  <c r="H182"/>
  <c r="H179"/>
  <c r="H176"/>
  <c r="H175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2"/>
  <c r="H41"/>
  <c r="H40"/>
  <c r="H39"/>
  <c r="H38"/>
  <c r="H20"/>
  <c r="H19"/>
  <c r="H18"/>
  <c r="H17"/>
  <c r="H16"/>
  <c r="H15"/>
  <c r="H14"/>
  <c r="H13"/>
  <c r="I22"/>
  <c r="F30" i="183"/>
  <c r="H302" i="187" l="1"/>
  <c r="H232"/>
  <c r="H22"/>
  <c r="G710"/>
  <c r="G353"/>
  <c r="G22"/>
  <c r="H353" l="1"/>
  <c r="I353"/>
  <c r="H335"/>
  <c r="I335"/>
  <c r="F53" i="183" l="1"/>
  <c r="G232" i="187"/>
  <c r="G235" s="1"/>
  <c r="E17" i="188" l="1"/>
  <c r="E13"/>
  <c r="D97" i="184"/>
  <c r="D101" s="1"/>
  <c r="G591" i="187"/>
  <c r="G335"/>
  <c r="G480"/>
  <c r="D69" i="184"/>
  <c r="D46"/>
  <c r="D21"/>
  <c r="H19" i="183"/>
</calcChain>
</file>

<file path=xl/sharedStrings.xml><?xml version="1.0" encoding="utf-8"?>
<sst xmlns="http://schemas.openxmlformats.org/spreadsheetml/2006/main" count="4037" uniqueCount="1174">
  <si>
    <t>MARIA LUISA LLOCCLLA CHAICO</t>
  </si>
  <si>
    <t>033-09</t>
  </si>
  <si>
    <t>SE PAGO  12,000 el 16 julio 2011</t>
  </si>
  <si>
    <t>N/C 138-2011</t>
  </si>
  <si>
    <t>GOBIERNO REGIONAL APURIMAC</t>
  </si>
  <si>
    <t>ANALISIS DE CUENTAS</t>
  </si>
  <si>
    <t>DETALLE</t>
  </si>
  <si>
    <t>SUB DIRECCION  DE CONTABILIDAD</t>
  </si>
  <si>
    <t>MONTO</t>
  </si>
  <si>
    <t>ACTIVOS NO PRODUCIDOS</t>
  </si>
  <si>
    <t>Tierras y Terrenos</t>
  </si>
  <si>
    <t>Terrenos Urbanos</t>
  </si>
  <si>
    <t>NOMBRE</t>
  </si>
  <si>
    <t>REG/SIAF</t>
  </si>
  <si>
    <t>6986-10</t>
  </si>
  <si>
    <t>8981-10</t>
  </si>
  <si>
    <t xml:space="preserve">2401                 PROVISIONES </t>
  </si>
  <si>
    <t>2401010101               Personal Administrativo</t>
  </si>
  <si>
    <t>N.ORD.</t>
  </si>
  <si>
    <t>MATERIA</t>
  </si>
  <si>
    <t>PROCESO</t>
  </si>
  <si>
    <t>CONTINGENCIA</t>
  </si>
  <si>
    <t>N/C 453-2009</t>
  </si>
  <si>
    <t>LUISA  QUIROGA  IZQUIERDO</t>
  </si>
  <si>
    <t>CIVIL</t>
  </si>
  <si>
    <t>687-2008</t>
  </si>
  <si>
    <t>MAURO CESAR  MUÑIZ  PAREJA</t>
  </si>
  <si>
    <t>322-2009</t>
  </si>
  <si>
    <t>FRANCISCO  MENDOZA VALVERDE</t>
  </si>
  <si>
    <t>480-2009</t>
  </si>
  <si>
    <t>N/C 388-2005</t>
  </si>
  <si>
    <t>ANDRES  SORIA</t>
  </si>
  <si>
    <t>35-2007</t>
  </si>
  <si>
    <t>2401010301               A Personas   Juridicas</t>
  </si>
  <si>
    <t>N/C 313-2008</t>
  </si>
  <si>
    <t>AFP PROFUTURO</t>
  </si>
  <si>
    <t>25-2005</t>
  </si>
  <si>
    <t>EMPRESA COREFIL</t>
  </si>
  <si>
    <t>272-02</t>
  </si>
  <si>
    <t>2401010302               A Personas  Naturales</t>
  </si>
  <si>
    <t>Jose Orosco Palomino</t>
  </si>
  <si>
    <t>097-85</t>
  </si>
  <si>
    <t>Antonio N. Borda Stelman</t>
  </si>
  <si>
    <t>082-95</t>
  </si>
  <si>
    <t>N/C</t>
  </si>
  <si>
    <t>150-00</t>
  </si>
  <si>
    <t>77-2000</t>
  </si>
  <si>
    <t>ABANCAY</t>
  </si>
  <si>
    <t>CONCLUSION C.E. 54257 MOLLOCCO</t>
  </si>
  <si>
    <t>82-2000</t>
  </si>
  <si>
    <t>ANTABAMBA</t>
  </si>
  <si>
    <t>CONCLUSION Y REFACCION C.E. 54004 VRG. FATIMA CURAHUASI</t>
  </si>
  <si>
    <t>83-2000</t>
  </si>
  <si>
    <t xml:space="preserve">REFACCION COLEGIO SECUNDARIO DE MENORES PROGRESO </t>
  </si>
  <si>
    <t>163-99</t>
  </si>
  <si>
    <t>GRAU</t>
  </si>
  <si>
    <t>CONCLUSION CENTRO EDUCATIVO 54259 HUAQUIRCA</t>
  </si>
  <si>
    <t>164-99</t>
  </si>
  <si>
    <t>CONSTRUCCION CERCO PERIMETRICO C.E. JOSE PARDO CHALHUANCA</t>
  </si>
  <si>
    <t>165-99</t>
  </si>
  <si>
    <t>AYMARAES</t>
  </si>
  <si>
    <t>CONSTRUCCION LOCAL INSTITUTO SUPERIOR TECNOLOGICO CHALHUANCA</t>
  </si>
  <si>
    <t>166-99</t>
  </si>
  <si>
    <t>REFACCION CENTRO EDUCATIVO 54337 CHACCARAHUA</t>
  </si>
  <si>
    <t>167-99</t>
  </si>
  <si>
    <t>REFACCION COLEGIO MIXTO AGROPECUARIO  CHALHUAHUACHO</t>
  </si>
  <si>
    <t>170-99</t>
  </si>
  <si>
    <t>COTABAMBAS</t>
  </si>
  <si>
    <t>CONCLUSION COL. NAC. MIXTO VARIANTE AGROP. TAPAYRIHUA</t>
  </si>
  <si>
    <t>171-99</t>
  </si>
  <si>
    <t>CONCLUSION AUDITORIUM C.S.M. JUAN A. TRELLES HUANCARAMA</t>
  </si>
  <si>
    <t>173-99</t>
  </si>
  <si>
    <t>ANDAHUAYLAS</t>
  </si>
  <si>
    <t>CONCLUSION COL. NAC. MIXTO AGROP. SORCCO COYLLURQUI</t>
  </si>
  <si>
    <t>177-99</t>
  </si>
  <si>
    <t>CONSTRUCCION CENTRO EDUCATIVO OCUPACIONAL 01 ABANCAY</t>
  </si>
  <si>
    <t>178-99</t>
  </si>
  <si>
    <t>CONCLUSION Y REFACCION DEL I.S.P. CURAHUASI ABANC AY</t>
  </si>
  <si>
    <t>179-99</t>
  </si>
  <si>
    <t>CONSTRUCCION C.EDUCATIVO INICIAL VILLA GLORIA ABANCAY</t>
  </si>
  <si>
    <t>180-99</t>
  </si>
  <si>
    <t>CONSTRUCCION SS.HH. Y REFACCION C.E. 54013 CACHORA</t>
  </si>
  <si>
    <t>181-99</t>
  </si>
  <si>
    <t>CONSTRUCCION CENTRO EDUCATIVO 54261 MOLLEBAMBA</t>
  </si>
  <si>
    <t>184-99</t>
  </si>
  <si>
    <t>REFACCION CENTRO EDUCATIVO 54301 CHUQUINGA</t>
  </si>
  <si>
    <t>185-99</t>
  </si>
  <si>
    <t>CONCLUSION COLEGIO AGROPECUARIO MIXTO MARA</t>
  </si>
  <si>
    <t>186-99</t>
  </si>
  <si>
    <t>CONCLUSION COLEGIO ESTATAL MIXTO COTABAMBAS</t>
  </si>
  <si>
    <t>187-99</t>
  </si>
  <si>
    <t>CONCLUSION COL. SECUND. MENORES CESAR VALLEJO - SABAYNO</t>
  </si>
  <si>
    <t>189-99</t>
  </si>
  <si>
    <t xml:space="preserve">CONCLUSION COL. SEC. MENORES JOSE CARLOS MARIATEGUI </t>
  </si>
  <si>
    <t>204-99</t>
  </si>
  <si>
    <t>CONSTRUCCION Y REFACCION C.S.M. CESAR VALLEJO</t>
  </si>
  <si>
    <t>205-99</t>
  </si>
  <si>
    <t>CONSTRUCCION TALLERE C.E.E. 01 ABANCAY</t>
  </si>
  <si>
    <t>206-99</t>
  </si>
  <si>
    <t>CONSTRUCCION CENTRO EDUCATIVO ESCORNIO</t>
  </si>
  <si>
    <t>207-99</t>
  </si>
  <si>
    <t>CONSTRUCCION COLEGIO NACIONAL MIXTO DE HAQUIRA</t>
  </si>
  <si>
    <t>208-99</t>
  </si>
  <si>
    <t>CONCL.-CONST.SS.HH.CERCO PERIM. COL.SRITAS.MA.INMACULADA-CURAH.</t>
  </si>
  <si>
    <t>238-99</t>
  </si>
  <si>
    <t>CONSTRUCCION AULAS DE APRESTAMIENTO C.E.M. MIGUEL GRAU</t>
  </si>
  <si>
    <t>239-99</t>
  </si>
  <si>
    <t>REFACCION AULAS  C.E. JOSE PARDO CHALHUANCA</t>
  </si>
  <si>
    <t>CONCLUSION COLEGIO SECUNDARIO DE HUANCASCCA-HAQUIRA</t>
  </si>
  <si>
    <t>245-99</t>
  </si>
  <si>
    <t>CONCLUSION C.E. 54322 HUARQUISA SAÑAYCA</t>
  </si>
  <si>
    <t>246-99</t>
  </si>
  <si>
    <t>CONCLUSION C.E. 54258 JUAN ESPINOZA MEDRANO AYAHUAY</t>
  </si>
  <si>
    <t>247-99</t>
  </si>
  <si>
    <t>CONSTRUCCION C.E. NTRA. SRA. DEL ROSARIO</t>
  </si>
  <si>
    <t>248-99</t>
  </si>
  <si>
    <t>CONCLUSION C.E.INICIAL No.66 SABAYNO</t>
  </si>
  <si>
    <t>249-99</t>
  </si>
  <si>
    <t>REFACCION C.S.M. NTRA. SRA. DE LAS MERCEDES</t>
  </si>
  <si>
    <t>250-99</t>
  </si>
  <si>
    <t>CONSTRUCCION 03 AULAS C.E. 54446 MISKA</t>
  </si>
  <si>
    <t>251-99</t>
  </si>
  <si>
    <t>CONSTRUCCION 02 AULAS C.S.M. DE AYRIHUANCA</t>
  </si>
  <si>
    <t>252-99</t>
  </si>
  <si>
    <t>CONCLUSION E.P.M. 54026 PUCA  PUCA CURAHUASI</t>
  </si>
  <si>
    <t>253-99</t>
  </si>
  <si>
    <t>CONCLUSION Y REFACCION C.S.M. DE PATAYPAMPA</t>
  </si>
  <si>
    <t>254-99</t>
  </si>
  <si>
    <t>REFACCION Y CONCLUSION C.E. 54297 PAIRACA CHALHUANCA</t>
  </si>
  <si>
    <t>259-99</t>
  </si>
  <si>
    <t>REFACCION C.E. ESPECIAL CHUQUINGA CHALHUANCA</t>
  </si>
  <si>
    <t>CONSTRUCCION C.N.V. AGROPECUARIO DE OCCOBAMBA</t>
  </si>
  <si>
    <t>261-99</t>
  </si>
  <si>
    <t>CONCLUSION 06 AULAS C.S.VARIANTE AGROPECUARIO PICHIRHUA</t>
  </si>
  <si>
    <t>262-99</t>
  </si>
  <si>
    <t>CONSTRUCCION C.E. 54030 HUANIPACA</t>
  </si>
  <si>
    <t>263-99</t>
  </si>
  <si>
    <t>REFAC. DE AULAS C.E. 54006 SAGRADO CORAZON DE JESUS EL OLIVO</t>
  </si>
  <si>
    <t>391-99</t>
  </si>
  <si>
    <t>CONSTRUCCION I.S.T. DE VILCABAMBA</t>
  </si>
  <si>
    <t>392-99</t>
  </si>
  <si>
    <t>REFACCION 03 AULAS C.S.M. TUPAC AMARU II YANACA</t>
  </si>
  <si>
    <t>394-99</t>
  </si>
  <si>
    <t>REFAC.Y AMPLIAC. AULAS  PRIMARIA C.E. 54022  CCOC-HUA  CURAH.</t>
  </si>
  <si>
    <t>397-99</t>
  </si>
  <si>
    <t>REFACCION AULAS EPM.54036 DE TAMBURCO</t>
  </si>
  <si>
    <t>412-99</t>
  </si>
  <si>
    <t>024-06</t>
  </si>
  <si>
    <t xml:space="preserve">CONCLUSION CEP Nª 54012 PACCAYPATA </t>
  </si>
  <si>
    <t>309-00</t>
  </si>
  <si>
    <t>CACHORA</t>
  </si>
  <si>
    <t xml:space="preserve">CONSTRUCCION 2 AMBIENTES CEI LLAC HUA </t>
  </si>
  <si>
    <t>311-00</t>
  </si>
  <si>
    <t>HAQUIRA</t>
  </si>
  <si>
    <t>CONCLUSION CEI Nª 06 VIRGEN DEL CARMEN PPJJ CENTENARIO</t>
  </si>
  <si>
    <t>114-01</t>
  </si>
  <si>
    <t>CONSTRUCCION CEI Nª 27 MOLLEBAMBA</t>
  </si>
  <si>
    <t>402-01</t>
  </si>
  <si>
    <t>MOLLEBAMBA</t>
  </si>
  <si>
    <t xml:space="preserve">CONCLUSION CEP Nª 54873 LIMAPATA  </t>
  </si>
  <si>
    <t>312-03</t>
  </si>
  <si>
    <t>205-06</t>
  </si>
  <si>
    <t>CONCLUSION CEP CCASA CHALHUAHUACHO</t>
  </si>
  <si>
    <t>336-06</t>
  </si>
  <si>
    <t>CONCLUSION CSM TAMBURCO (VARONES)</t>
  </si>
  <si>
    <t>206-06</t>
  </si>
  <si>
    <t>REFACCION CEO  CE CRAS ABANCAY</t>
  </si>
  <si>
    <t>370-06</t>
  </si>
  <si>
    <t>207-06</t>
  </si>
  <si>
    <t xml:space="preserve">CONCLUSION 02 AMBIENTES CSVA VILLAGLORIA </t>
  </si>
  <si>
    <t>371-06</t>
  </si>
  <si>
    <t>208-06</t>
  </si>
  <si>
    <t>REHABILITACION CEP Nª 54066 SIUSAY</t>
  </si>
  <si>
    <t>268-06</t>
  </si>
  <si>
    <t>REHABILITACION CEP Nª 54732 SOCCOSPAMPA</t>
  </si>
  <si>
    <t>REHABILITACION CEP Nº 54064 SECCEBAMBA</t>
  </si>
  <si>
    <t>REHABILITACION CEP Nº 54017 DE KESARI</t>
  </si>
  <si>
    <t>REHABILITACION EPM Nº 54030 VIRGEN DEL CARMEN DE HUANIPACA</t>
  </si>
  <si>
    <t>REHABILITACION CEP 54192 DE CHACCRAMPA</t>
  </si>
  <si>
    <t>REHABILITACION CEP 54598 YANACULLO CHACCRAMPA</t>
  </si>
  <si>
    <t>REHABILITACION CEI Nº 259 DE CHACCRAMPA</t>
  </si>
  <si>
    <t>REHABILITACION CEP Nº 54099 PAMPACHIRI</t>
  </si>
  <si>
    <t>REHABILITACION CEI DE LAMAY</t>
  </si>
  <si>
    <t>CHINCHEROS</t>
  </si>
  <si>
    <t xml:space="preserve">REHABILITACION EPM Nº 54674 DE NUEVA ESPERANZA </t>
  </si>
  <si>
    <t>REHABILITACION CEM Nº 54210 DE SANTA MARIA DE CHICMO</t>
  </si>
  <si>
    <t>REHABILITACION 07 AULAS EPM 54180 CHIHUAMPATA</t>
  </si>
  <si>
    <t>REHABILITACION CSM JAVIER HERAUD COCHARCAS</t>
  </si>
  <si>
    <t>REHABILITACION DE CAMBIO DE TECHO EPM Nº 54235 DE AHUAYRO</t>
  </si>
  <si>
    <t>REHABILITACION DE CAMBIO DE TECHO EPM Nº 54613 CALLEBAMBA</t>
  </si>
  <si>
    <t>REHABILITAION DE CAMBIO DE TECHO EPM Nº 54480 DE MOROCHUCO</t>
  </si>
  <si>
    <t>REHABILITACION DE CAMBIO DE TECHO EPM Nº54236 LIMPE</t>
  </si>
  <si>
    <t>REHABILITACION DE CAMBIO DE TECHO EPM Nº 54234 DE TAJAHUASI</t>
  </si>
  <si>
    <t>REHABILITACION DE CAMBIO DE TECHO DE EPM Nº 54185 CAYARA</t>
  </si>
  <si>
    <t xml:space="preserve">REHABILITACION DE TECHO EPM Nº 54195 NUESTRA SEÑORA DEL CARMEN </t>
  </si>
  <si>
    <t xml:space="preserve">REHABILITACION DE TECHO DE LA SANIDAD DE CHINCHEROS </t>
  </si>
  <si>
    <t xml:space="preserve">REHABILITACION DE CAMBIO DE TECHO DEL CSM TUPAC AMARU </t>
  </si>
  <si>
    <t>REHABILITACION CAMBIO DE TECHO EPM Nº 54194 AMADOR GALINDO VARGAS</t>
  </si>
  <si>
    <t>CAMBIO DE TECHO CSM JUAN VELASCO ALVARADO HUANCALLO BAJO</t>
  </si>
  <si>
    <t>REHABILITACION DE CAMBIO DE TECHO CEI Nº 4751-15 ANANSAYOCC</t>
  </si>
  <si>
    <t>REHABILITACION AULAS EPM Nº 54248 CABRACANCHA</t>
  </si>
  <si>
    <t>REHABILITACION CSM SANTIAGO ANTUNEZ DE MAYOLO COMUNPAMPA</t>
  </si>
  <si>
    <t>REHABILITACION EPM Nº 54417 DE VIRUNDO GRAU</t>
  </si>
  <si>
    <t>REHABILITACION CEP Nº 363 CHANTA POCOHUANCA</t>
  </si>
  <si>
    <t>RECONSTRUCCION DE 02 AULAS EPM Nº 54869 DE OCCARALLA</t>
  </si>
  <si>
    <t>REHABILITACION EPM Nº 54329 TAQUEBAMBA TINTAY</t>
  </si>
  <si>
    <t>REHABILITACION EPM Nº 54326 TINTAY AYMARAES</t>
  </si>
  <si>
    <t>REHABILITACION CSM SAN JERONIMO TORAYA</t>
  </si>
  <si>
    <t>REFACCION EPM  Nº 54324 DE CCARAHUATANI SORAYA</t>
  </si>
  <si>
    <t>243-06</t>
  </si>
  <si>
    <t>REFACCION C.E.Nº  54027 CHACOCHE</t>
  </si>
  <si>
    <t>575-06</t>
  </si>
  <si>
    <t>355-07</t>
  </si>
  <si>
    <t>CONSTRUCCION CEI SAÑAYCA</t>
  </si>
  <si>
    <t>713-07</t>
  </si>
  <si>
    <t>CONCLUSION CSM TUPAC AMARU YANACA</t>
  </si>
  <si>
    <t>356-07</t>
  </si>
  <si>
    <t>REFACCION CSM DE PROGRESO GRAU</t>
  </si>
  <si>
    <t>714-07</t>
  </si>
  <si>
    <t>CONCLUSION CE Nº 54022 CCOC-HUA CURAHUASI</t>
  </si>
  <si>
    <t>CONCLUSION CE Nº 54322 HUARQUIZA SAÑAYCA</t>
  </si>
  <si>
    <t>CONCLUSION CE Nº 54030 DE HUANIPACA</t>
  </si>
  <si>
    <t>357-07</t>
  </si>
  <si>
    <t>MEJ. INFRAESTRUCTURA DEL CSM JOSE CARLOS MARIATEGUI ANTABAM</t>
  </si>
  <si>
    <t>006-08</t>
  </si>
  <si>
    <t>CONSTRUC. INSTITUTO SUPERIOR PEDG PUBLIC. JOSE MARIA ARGUEDAS-CHALHUANCA</t>
  </si>
  <si>
    <t>245-08</t>
  </si>
  <si>
    <t>051-08</t>
  </si>
  <si>
    <t>025-06</t>
  </si>
  <si>
    <t>260-01</t>
  </si>
  <si>
    <t>695-09</t>
  </si>
  <si>
    <t>006-09</t>
  </si>
  <si>
    <t>CONSTRUCCION LOCAL PREVENTIVO PROMOCIONAL PARA LA SALUD</t>
  </si>
  <si>
    <t>190-99</t>
  </si>
  <si>
    <t>CONSTRUCCION CENTRO DE SALUD CAYPE</t>
  </si>
  <si>
    <t>202-99</t>
  </si>
  <si>
    <t>CONCLUSION POSTA SANITARIA AUQUIBAMBA PICHIRHUA</t>
  </si>
  <si>
    <t>REHABILITACION POSTA DE SALUD ANTABAMBA</t>
  </si>
  <si>
    <t xml:space="preserve">CONSTRUCCION POSTA DE SALUD PPJJ CENTENARIO </t>
  </si>
  <si>
    <t>CONCLUSION CENTRO DE SALUD DE HAQUIRA</t>
  </si>
  <si>
    <t>REHABILITACION PUESTO DE SALUD TAMBURCO</t>
  </si>
  <si>
    <t>REHABILITACION POSTA DE SALUD SAN ANTONIO</t>
  </si>
  <si>
    <t>REHABILITACION PUESTO DE SALUD MARCAHUASI</t>
  </si>
  <si>
    <t>REHABILITACION PUESTO DE SALUD MARJUNI-LAMBRAMA</t>
  </si>
  <si>
    <t>REHABILITACION PUESTO DE SALUD CAYPE</t>
  </si>
  <si>
    <t>ABANCAY/LAMB</t>
  </si>
  <si>
    <t>REFACCION PUESTO DE SALUD CIRCA</t>
  </si>
  <si>
    <t>REFACCION PUESTO DE SALUD CHALHUANI</t>
  </si>
  <si>
    <t>REHABILITACION PUESTO DE SALUD CARMEN</t>
  </si>
  <si>
    <t>REHABILITACION PUESTO DE SALUD BACAS</t>
  </si>
  <si>
    <t>REHABILITACION PUESTO DE SALUD LARATA</t>
  </si>
  <si>
    <t>REHABILITACION POSTA DE SALUD PUMACHUCO</t>
  </si>
  <si>
    <t>REHABILITACION PUESTO DE SALUD YUMIRE</t>
  </si>
  <si>
    <t>REHABILITACION PUESTO DE SALUD AYAHUAY</t>
  </si>
  <si>
    <t>REHABILITACION POSTA DE SALUD CHACÑA</t>
  </si>
  <si>
    <t>REHABILITACION PUESTO DE SALUD HUAQUIRCA</t>
  </si>
  <si>
    <t>REHABILITACION PUESTO DE SALUD CALCAUSO</t>
  </si>
  <si>
    <t>REHABILITACION PUESTO DE SALUD TAMBULLA</t>
  </si>
  <si>
    <t>REHABILITACION PUESTO DE SALUD PATAN</t>
  </si>
  <si>
    <t>REHABILITACION PUESTO DE SALUD CHACCARO</t>
  </si>
  <si>
    <t>REHABILITACION POSTA DE SALUD PACOBAMBA</t>
  </si>
  <si>
    <t>REHABILITACION POSTA DE SALUD ILLAHUASI</t>
  </si>
  <si>
    <t>021-08</t>
  </si>
  <si>
    <t>128-09</t>
  </si>
  <si>
    <t>613-09</t>
  </si>
  <si>
    <t>688-09</t>
  </si>
  <si>
    <t>Aban/Curahuasi</t>
  </si>
  <si>
    <t>CONSTRUCCION SISTEMA DE RIEGO ESTADIUM EL OLIVO</t>
  </si>
  <si>
    <t>162-99</t>
  </si>
  <si>
    <t>308-03</t>
  </si>
  <si>
    <t>CONSTRUCCION FRIGORIFICO PESQUERO ABANCAY</t>
  </si>
  <si>
    <t>76-2000</t>
  </si>
  <si>
    <t>027-06</t>
  </si>
  <si>
    <t>Antabamba</t>
  </si>
  <si>
    <t>661-06</t>
  </si>
  <si>
    <t>023-06</t>
  </si>
  <si>
    <t>309-03</t>
  </si>
  <si>
    <t>310-03</t>
  </si>
  <si>
    <t>CONSTRUCCION CARRETERA HUANIPACA-CACHICUNCA TRAMO CCOCHA -TAJMARA</t>
  </si>
  <si>
    <t>CONSTRUCCION CARRETERA SARAYCA-CHANTA POCOHUANCA</t>
  </si>
  <si>
    <t>REHABILITACION EMERGENCIA CARRETERA PALPACACHI COYLLURQUI</t>
  </si>
  <si>
    <t>REHABILITACION DE CARRETERA SANTA ROSA MULACANCHA</t>
  </si>
  <si>
    <t>REHABILITACION CARRETERA CRUSCCASA  SANTA ROSA CHIRIRQUI</t>
  </si>
  <si>
    <t>REHABILITACION CARRETERA TURPAY -TOTORA(PARA PREVENCION DE EMERGENCIA VIALES)</t>
  </si>
  <si>
    <t>REHABILITACION DE CARRETERA CHUQUIBAMBILLA-VILCABAMBA</t>
  </si>
  <si>
    <t>MEJORAMIENTO CARRETERA SOCCLLA-PAMPAHUITE</t>
  </si>
  <si>
    <t>REHABILITACION DE CARRETERA SANTA ROSA -ANCCOBAMBA</t>
  </si>
  <si>
    <t>REHABILITACION DE CARRETERA CHACAPUENTE IHUAYLLO</t>
  </si>
  <si>
    <t>REHABILITACION CARRETERA MATARA HUAQUIRCA PARA LA PREVENCION DE EMERGENCIA VIALES</t>
  </si>
  <si>
    <t xml:space="preserve">REHABILITACION Y CONSTRUCCION DE CARRETERA YANAQUILCA SANTA ROSA </t>
  </si>
  <si>
    <t>REHABILITACION DE CARRETERA HUALLPACHACA-COTABAMBA-TAMBOBAMBA-CHALHUAHUACHO</t>
  </si>
  <si>
    <t xml:space="preserve">REHABILITACION DE CARRETERA ISURAY-MARA </t>
  </si>
  <si>
    <t>REHABILITACION DE CARRETERA PISACCASA ANDRES AVELINO CACERES MARA</t>
  </si>
  <si>
    <t xml:space="preserve">REHABILITACION DE CARRETERA PACOBAMBA CCERABAMBA CUZQUEÑA </t>
  </si>
  <si>
    <t>REHABILITACION DE CARRETERA TRONCAL PACUCHA-SAN JUAN DE MIRAFLORES ANDARAPA ANDAHUAYLAS</t>
  </si>
  <si>
    <t>242-06</t>
  </si>
  <si>
    <t>CONSTRUCCION CARRETERA ACHOCCA-ANTILLA SABAYNO</t>
  </si>
  <si>
    <t>CONTRUCCION CARRETERA HUAYLLATTI VILCARO</t>
  </si>
  <si>
    <t>CONSTRUCCION PUENTE ISURAY</t>
  </si>
  <si>
    <t>242-99</t>
  </si>
  <si>
    <t>CONSTRUCCION PUENTE GRAU</t>
  </si>
  <si>
    <t>244-99</t>
  </si>
  <si>
    <t>016-06</t>
  </si>
  <si>
    <t>CONSTRUCCION PUENTE PASAJE PACOBAMBA Y VILCAB</t>
  </si>
  <si>
    <t>154-06</t>
  </si>
  <si>
    <t>ANDAHUAYL</t>
  </si>
  <si>
    <t>CONSTRUCCION PUENTE MARIÑO ABANCAY</t>
  </si>
  <si>
    <t>CALZADURA SOLADO CONSTR DE LA SUPERESTRUCTURA DE PUENTE LLILLIJAMA MAMARA</t>
  </si>
  <si>
    <t>CONSTRUCCION PUENTE SAN FRANCISCO CURAHUASI</t>
  </si>
  <si>
    <t xml:space="preserve">DESAGUE CURASCO </t>
  </si>
  <si>
    <t>172-99</t>
  </si>
  <si>
    <t>CONSTRUCCION TANQUE DE AGUA COMANDO POLITICO MILITAR</t>
  </si>
  <si>
    <t>174-99</t>
  </si>
  <si>
    <t>CONSTRUCCION SS.HH. Y CONC. COL. VARIANTE AGROP.  SAÑAYCA</t>
  </si>
  <si>
    <t>175-99</t>
  </si>
  <si>
    <t>INSTALACION AGUA POTABLE MOYOCORRAL</t>
  </si>
  <si>
    <t>240-99</t>
  </si>
  <si>
    <t>CONSTRUCCION Y REFACCION AGUA POTABLE ANTILLA</t>
  </si>
  <si>
    <t>243-99</t>
  </si>
  <si>
    <t>INSTALACION AGUA POTABLE CCORICHICHINA</t>
  </si>
  <si>
    <t>255-99</t>
  </si>
  <si>
    <t>INSTALCION AGUA POTABLE HUACCASA CAPAYA</t>
  </si>
  <si>
    <t>256-99</t>
  </si>
  <si>
    <t>INSTALACION AGUA POTABLE YANARICO</t>
  </si>
  <si>
    <t>257-99</t>
  </si>
  <si>
    <t>INSTALACION AGUA POTABLE PICOSAYHUAS</t>
  </si>
  <si>
    <t>INSTALACION AGUA POTABLE SAN JOSE DE HUANACCAHURE</t>
  </si>
  <si>
    <t>395-99</t>
  </si>
  <si>
    <t>CONST SSHH BASE MILITAR FCO BOLOGNESI ABANCAY</t>
  </si>
  <si>
    <t xml:space="preserve">CONST SISTEMA AGUA POTABLE PACHACHACA ALTA </t>
  </si>
  <si>
    <t>INSTALACION DE AGUA POTABLE KISWAR-HUANIPACA</t>
  </si>
  <si>
    <t>INSTALACION DE AGUA POTABLE CHANCHAYLLO-HUANIPACA</t>
  </si>
  <si>
    <t>CONSTRUCCION RESERVORIO INTIBAMBA CIRCA</t>
  </si>
  <si>
    <t>84-2000</t>
  </si>
  <si>
    <t>REHABILITACION MINICENTRAL HIDROELECTRICA CIRCA</t>
  </si>
  <si>
    <t>85-2000</t>
  </si>
  <si>
    <t>CONST. CASA  GRUPO ELECTROGENO-HOSPITAL CHALHUANCA</t>
  </si>
  <si>
    <t>182-99</t>
  </si>
  <si>
    <t>REHABILITACION MINICENTRAL HIDROELECTRICA SAÑAYCA</t>
  </si>
  <si>
    <t>88-00</t>
  </si>
  <si>
    <t>REHABILITACION MINICENTRAL HIDROELECTRICA DE CARAYBAMBA</t>
  </si>
  <si>
    <t>051-2008</t>
  </si>
  <si>
    <t>ELECTRIFICACION DEL DPTO DE APURIMAC SECTOR I</t>
  </si>
  <si>
    <t>806-09</t>
  </si>
  <si>
    <t>ELECTRIFICACION CENTRO POBLADO CRUZMOCCO LUCREPATA CACHORA</t>
  </si>
  <si>
    <t>S/N</t>
  </si>
  <si>
    <t>311-03</t>
  </si>
  <si>
    <t>051-09</t>
  </si>
  <si>
    <t>052-09</t>
  </si>
  <si>
    <t>086-09</t>
  </si>
  <si>
    <t>191-09</t>
  </si>
  <si>
    <t>001-99</t>
  </si>
  <si>
    <t xml:space="preserve">SALDO  al  31-12-98 </t>
  </si>
  <si>
    <t>125-03</t>
  </si>
  <si>
    <t>CONSTRUCCION PALACIO DE JUSTICIA CHALHUANCA</t>
  </si>
  <si>
    <t>176-99</t>
  </si>
  <si>
    <t>CONSTRUCCION LOCAL SIROVE PNP ABANCAY</t>
  </si>
  <si>
    <t>POR REGULARIZAR</t>
  </si>
  <si>
    <t xml:space="preserve">CONSTRUCCION AGUA POTABLE PATAN HAQUIRA </t>
  </si>
  <si>
    <t>89-00</t>
  </si>
  <si>
    <t>COTABAMB</t>
  </si>
  <si>
    <t xml:space="preserve">REFACCION TEMPLO CACHORA </t>
  </si>
  <si>
    <t>113-01</t>
  </si>
  <si>
    <t>034-10</t>
  </si>
  <si>
    <t>Al 31 de Diciembre del 2011</t>
  </si>
  <si>
    <t>SALDO AL 31 DE DICIEMBRE DEL 2011</t>
  </si>
  <si>
    <t>033-99</t>
  </si>
  <si>
    <t>ok</t>
  </si>
  <si>
    <t>174-2011</t>
  </si>
  <si>
    <t>107-2010</t>
  </si>
  <si>
    <t>OK</t>
  </si>
  <si>
    <t>165-2011</t>
  </si>
  <si>
    <t>CONSTRUCC CARRET HUANIPACA CACHICUNCA TRAMO CCOCHA TAJMARA</t>
  </si>
  <si>
    <t>106-2010</t>
  </si>
  <si>
    <t>166-2011</t>
  </si>
  <si>
    <t>CONST PUENTE TOTORA OROPESA ANTABAMBA</t>
  </si>
  <si>
    <t>167-2011</t>
  </si>
  <si>
    <t>MEJ. CARRETERA STA ROSA HUANCAPAMPA</t>
  </si>
  <si>
    <t>168-2011</t>
  </si>
  <si>
    <t xml:space="preserve">CONST- PUENTE CCOLLPA JUSTO APUR SAHUARAURA </t>
  </si>
  <si>
    <t>169-2011</t>
  </si>
  <si>
    <t>CONST. CARRETERA SAÑAYCA PAMPACHIRI  AYMARAES</t>
  </si>
  <si>
    <t>170-2011</t>
  </si>
  <si>
    <t>CONST CARRETERA YANACA SARAYCA  AYMARAES</t>
  </si>
  <si>
    <t>145-2010</t>
  </si>
  <si>
    <t>187-2011</t>
  </si>
  <si>
    <t xml:space="preserve">CONST PAVIMENTACION AV, GARCILASO DE LA VEGA </t>
  </si>
  <si>
    <t>168-2010</t>
  </si>
  <si>
    <t>188-2011</t>
  </si>
  <si>
    <t>REHABILITACION PUENTE HUALLPACHACA</t>
  </si>
  <si>
    <t>169-2010</t>
  </si>
  <si>
    <t>162-2011</t>
  </si>
  <si>
    <t>OBRA ELECTRIFICACION RED DISTRIB.SECUNDARIA LOCALIDAD SAÑAYCA</t>
  </si>
  <si>
    <t>171-2010</t>
  </si>
  <si>
    <t>172-2010</t>
  </si>
  <si>
    <t>173-2010</t>
  </si>
  <si>
    <t>141-2011</t>
  </si>
  <si>
    <t>142-2011</t>
  </si>
  <si>
    <t>143-2011</t>
  </si>
  <si>
    <t>071-2010</t>
  </si>
  <si>
    <t>258-2010</t>
  </si>
  <si>
    <t>144-2011</t>
  </si>
  <si>
    <t>145-2011</t>
  </si>
  <si>
    <t>REFACCION CEI 125 MAGISTERIAL ABANCAY</t>
  </si>
  <si>
    <t>CONSTRUCCION COLEGIO SECUNDARIO MIXTO RAFAEL GRAU</t>
  </si>
  <si>
    <t>146-2011</t>
  </si>
  <si>
    <t>109-2010</t>
  </si>
  <si>
    <t>147-2011</t>
  </si>
  <si>
    <t>CONST. CSM J. MARIA ARGUEDAS COTARUSI SECUNDARIO</t>
  </si>
  <si>
    <t>148-2011</t>
  </si>
  <si>
    <t>CONCLUSION C.E. AURORA INES TEJADA</t>
  </si>
  <si>
    <t>106-10</t>
  </si>
  <si>
    <t>149-2011</t>
  </si>
  <si>
    <t>CONCLUSION CEP 54389 PATAPATA DE CHUQUI</t>
  </si>
  <si>
    <t>150-2011</t>
  </si>
  <si>
    <t>CONSTRUC  CSM MICAELA BASTIDAS DE CHUQUI</t>
  </si>
  <si>
    <t>151-2011</t>
  </si>
  <si>
    <t>CONCLUSION CEP PFACO COYLLURQUI</t>
  </si>
  <si>
    <t>152-2011</t>
  </si>
  <si>
    <t xml:space="preserve">CONSTRUC  CSM LA SALLE AB ANCAY </t>
  </si>
  <si>
    <t>153-2011</t>
  </si>
  <si>
    <t xml:space="preserve">CONSTRUCC CSM INDUSTRIAL DE ABANCAY </t>
  </si>
  <si>
    <t>154-2011</t>
  </si>
  <si>
    <t>CONSTRUCC CSM PACHACONAS ANTABAMBA</t>
  </si>
  <si>
    <t>155-2011</t>
  </si>
  <si>
    <t>CONCLUSION AULAS CE 547729 MICAELA BASTIDAS</t>
  </si>
  <si>
    <t>156-2011</t>
  </si>
  <si>
    <t>CONCLUSION CE 54705 DE QUITASOL</t>
  </si>
  <si>
    <t>157-2011</t>
  </si>
  <si>
    <t>CONCLUSION REFACC CEP 54406 HUAYLLABAMBA</t>
  </si>
  <si>
    <t>158-2011</t>
  </si>
  <si>
    <t xml:space="preserve">OBRA REFACCION CEP MAJESA AB ANCAY </t>
  </si>
  <si>
    <t>159-2011</t>
  </si>
  <si>
    <t>OBRA CONCLUSION CSM CONCACHA CURAHUASI</t>
  </si>
  <si>
    <t>160-2011</t>
  </si>
  <si>
    <t>OBRA CONCLUSION 2 AULAS CSM HUANIPACA ABANCAY</t>
  </si>
  <si>
    <t>161-2011</t>
  </si>
  <si>
    <t>OBRA CONCLUSION CAE CHOCCOLLO CHALHUACHO</t>
  </si>
  <si>
    <t>163-2011</t>
  </si>
  <si>
    <t>CONSTRUCCION CEI 023 DE CHUQUI</t>
  </si>
  <si>
    <t>164-2011</t>
  </si>
  <si>
    <t>CONCLUSION  CEI YANACA AYMARAES</t>
  </si>
  <si>
    <t>175-2011</t>
  </si>
  <si>
    <t xml:space="preserve">CONSTRUCCION RESERVORIO CEM LAS MERCEDES </t>
  </si>
  <si>
    <t>183-2011</t>
  </si>
  <si>
    <t>CONSTRUCCION CEI 125 MAGISTERIAL ABANCAY</t>
  </si>
  <si>
    <t>184-2011</t>
  </si>
  <si>
    <t xml:space="preserve">REFACCIOIN CER 02 MARIA INMACULADA </t>
  </si>
  <si>
    <t>185-2011</t>
  </si>
  <si>
    <t>CONSTRUCCION CERCO PERIMETRICO C.E.CESAR VALLEJO</t>
  </si>
  <si>
    <t>186-2011</t>
  </si>
  <si>
    <t>054-2010</t>
  </si>
  <si>
    <t>CONSTRUCCION INFRAESTRUCTURA BIBLIOTECA UNAMBA</t>
  </si>
  <si>
    <t>189-2011</t>
  </si>
  <si>
    <t>CONSTRUCCION INFRAESTRUCTURA SEDE GOBIERNO REGIONAL</t>
  </si>
  <si>
    <t>144-2010</t>
  </si>
  <si>
    <t>N/C 431-2011</t>
  </si>
  <si>
    <t>EULALIA HINOJOSA ASCUE</t>
  </si>
  <si>
    <t>ROSA SARMIENTO LLAMOCCA</t>
  </si>
  <si>
    <t>GLADYS IRMA ASCUE VALER</t>
  </si>
  <si>
    <t>DAVID LARREA ARENAS</t>
  </si>
  <si>
    <t>OF-33-2012</t>
  </si>
  <si>
    <t>N/C  431-2011</t>
  </si>
  <si>
    <t>OF.33-2012</t>
  </si>
  <si>
    <t>Al 31 de Diciembre del 2012</t>
  </si>
  <si>
    <t>SALDO AL 31 DE DICIEMBRE DEL 2012</t>
  </si>
  <si>
    <t>N/C 075-12</t>
  </si>
  <si>
    <t>Leonidas Montesinos Pelayo</t>
  </si>
  <si>
    <t>RER-519-2012</t>
  </si>
  <si>
    <t>N/C-364-2011</t>
  </si>
  <si>
    <t>N/C-076-2012</t>
  </si>
  <si>
    <t>SALDO POR PAGAR LEONIDAS MONTESINOS P</t>
  </si>
  <si>
    <t>059-2012</t>
  </si>
  <si>
    <t>368-2012</t>
  </si>
  <si>
    <t>368-12</t>
  </si>
  <si>
    <t>059-12</t>
  </si>
  <si>
    <t>Rehabilitación Punete Pampatama</t>
  </si>
  <si>
    <t>RES. 059-2013</t>
  </si>
  <si>
    <t>Emergencia</t>
  </si>
  <si>
    <t>Rehabilitación del Sistema de Agua Potable de Antapata</t>
  </si>
  <si>
    <t>INDECI</t>
  </si>
  <si>
    <t>RES. 012-2013</t>
  </si>
  <si>
    <t>7 proyectos</t>
  </si>
  <si>
    <t>PROVIAS</t>
  </si>
  <si>
    <t>RES.003-2012</t>
  </si>
  <si>
    <t>Mant.periodico carretera puente mollebamba-Antabamba</t>
  </si>
  <si>
    <t>RES.058-2012</t>
  </si>
  <si>
    <t>Elaborac.Expediente Tec. Mantenimiento Periódico Huanccor Lambrama</t>
  </si>
  <si>
    <t>RES.059-2012</t>
  </si>
  <si>
    <t>RES. 053-2013</t>
  </si>
  <si>
    <t>02mliqudiac</t>
  </si>
  <si>
    <t>RES.118-2012</t>
  </si>
  <si>
    <t>Supervisión del Mant. Periódico carret.Tambobamba - Mayutinco</t>
  </si>
  <si>
    <t>RES.119-2012</t>
  </si>
  <si>
    <t>Estudio Carret.Andahuaylas - Pampachiri Negro Mayo</t>
  </si>
  <si>
    <t>RES.029-2011</t>
  </si>
  <si>
    <t>Programa de Prevensión y Rehabilitación</t>
  </si>
  <si>
    <t>RES. 061-2011</t>
  </si>
  <si>
    <t>Estudio de Preinversión carret.Andahuaylas-Pampachiri-Negromayo</t>
  </si>
  <si>
    <t>provias</t>
  </si>
  <si>
    <t>res.145-2010</t>
  </si>
  <si>
    <t>CSN Andres Caceres San Rosa</t>
  </si>
  <si>
    <t>CONSTRUCCION SOLEGIO SECUNDARIO MENORES  mara</t>
  </si>
  <si>
    <t>res.106-2010</t>
  </si>
  <si>
    <t>Comisaria Mujeres Abancay</t>
  </si>
  <si>
    <t>res. 164-2009</t>
  </si>
  <si>
    <t>Electrificación Limapata Baja</t>
  </si>
  <si>
    <t>189-2014</t>
  </si>
  <si>
    <t>1501.0201 EDIFICIOS ADMINISTRATIVOS</t>
  </si>
  <si>
    <t>1501.0201.01      EDIFICIOS ADMINISTRATIVOS</t>
  </si>
  <si>
    <t>1501</t>
  </si>
  <si>
    <t>EDIFICIOS Y ESTRUCTURAS</t>
  </si>
  <si>
    <t>1501.02</t>
  </si>
  <si>
    <t>Edificios O Unidades No Residenciales</t>
  </si>
  <si>
    <t>1501.0201</t>
  </si>
  <si>
    <t>Edificios Administrativos</t>
  </si>
  <si>
    <t>1501.020101</t>
  </si>
  <si>
    <t>Edificios Administrativos - Costo</t>
  </si>
  <si>
    <t>CC</t>
  </si>
  <si>
    <t> </t>
  </si>
  <si>
    <t>N</t>
  </si>
  <si>
    <t>  </t>
  </si>
  <si>
    <t>-</t>
  </si>
  <si>
    <t>00</t>
  </si>
  <si>
    <t>APERTURA</t>
  </si>
  <si>
    <t>N000000001</t>
  </si>
  <si>
    <t>1501.0202</t>
  </si>
  <si>
    <t>Instalaciones Educativas</t>
  </si>
  <si>
    <t>1501.020201</t>
  </si>
  <si>
    <t>Instalaciones Educativas - Costo</t>
  </si>
  <si>
    <t>1501.0203</t>
  </si>
  <si>
    <t>Instalaciones Médicas</t>
  </si>
  <si>
    <t>1501.020301</t>
  </si>
  <si>
    <t>Instalaciones Médicas - Costo</t>
  </si>
  <si>
    <t>1501.0205</t>
  </si>
  <si>
    <t>Centros De Reclusión</t>
  </si>
  <si>
    <t>1501.020501</t>
  </si>
  <si>
    <t>Centros De Reclusión - Costo</t>
  </si>
  <si>
    <t>1501.0299</t>
  </si>
  <si>
    <t>Otros Edificios No Residenciales</t>
  </si>
  <si>
    <t>1501.029901</t>
  </si>
  <si>
    <t>Otros Edificios No Residenciales - Costo</t>
  </si>
  <si>
    <t>1501.03</t>
  </si>
  <si>
    <t>Estructuras</t>
  </si>
  <si>
    <t>1501.0302</t>
  </si>
  <si>
    <t>Infraestructura Vial</t>
  </si>
  <si>
    <t>1501.030201</t>
  </si>
  <si>
    <t>Infraestructura Vial - Costo</t>
  </si>
  <si>
    <t>1501.0303</t>
  </si>
  <si>
    <t>Infraestructura Eléctrica</t>
  </si>
  <si>
    <t>1501.030301</t>
  </si>
  <si>
    <t>Infraestructura Eléctrica - Costo</t>
  </si>
  <si>
    <t>1501.0304</t>
  </si>
  <si>
    <t>Infraestructura Agrícola</t>
  </si>
  <si>
    <t>1501.030401</t>
  </si>
  <si>
    <t>Infraestructura Agrícola  - Costo</t>
  </si>
  <si>
    <t>1501.0305</t>
  </si>
  <si>
    <t>Agua Y Saneamiento</t>
  </si>
  <si>
    <t>1501.030501</t>
  </si>
  <si>
    <t>Agua Y Saneamiento  - Costo</t>
  </si>
  <si>
    <t>1501.0399</t>
  </si>
  <si>
    <t>Otras Estructuras</t>
  </si>
  <si>
    <t>1501.039901</t>
  </si>
  <si>
    <t>Otras Estructuras  - Costo</t>
  </si>
  <si>
    <t>1502</t>
  </si>
  <si>
    <t>1502.01</t>
  </si>
  <si>
    <t>Tierras Y Terrenos</t>
  </si>
  <si>
    <t>1502.0101</t>
  </si>
  <si>
    <t>1502.010101</t>
  </si>
  <si>
    <t>Terrenos Urbanos - Costo</t>
  </si>
  <si>
    <t>1502.0102</t>
  </si>
  <si>
    <t>Terrenos Rurales</t>
  </si>
  <si>
    <t>1502.010201</t>
  </si>
  <si>
    <t>Terrenos Rurales - Costo</t>
  </si>
  <si>
    <t>CONSTRUCCION C.E.I. Nº 04 LAS AMERICAS - ABANCAY</t>
  </si>
  <si>
    <t>CONCLUSION C.S.M. ANDRES A. CACERES, DISTRITO DE SANTA ROSA, PROVINCIA GRAU</t>
  </si>
  <si>
    <t>155-13</t>
  </si>
  <si>
    <t>156-13</t>
  </si>
  <si>
    <t>C.M.99-616</t>
  </si>
  <si>
    <t>C.M.009-97</t>
  </si>
  <si>
    <t>RESOLUCION Nº</t>
  </si>
  <si>
    <t>IMPORTE</t>
  </si>
  <si>
    <t>ESCUELA PRIMARIA DE MENORES Nº 54298 MICAELA BASTIDAS - CHALHUANCA</t>
  </si>
  <si>
    <t>357-14</t>
  </si>
  <si>
    <t>190-2014</t>
  </si>
  <si>
    <t>C.M. 036-14</t>
  </si>
  <si>
    <t>SIAF 8439-14</t>
  </si>
  <si>
    <t>GOBIERNO REGIONAL DE APURIMAC</t>
  </si>
  <si>
    <t>1501.0202.01      INSTALACIONES EDUCATIVAS</t>
  </si>
  <si>
    <t>C.M. 191-08</t>
  </si>
  <si>
    <t>C.M. 201-08</t>
  </si>
  <si>
    <t>C.M. 177-10</t>
  </si>
  <si>
    <t>C.M. 076-09</t>
  </si>
  <si>
    <t>450-13</t>
  </si>
  <si>
    <t>159-2013</t>
  </si>
  <si>
    <t>1501.0203         INSTALACIONES MEDICAS</t>
  </si>
  <si>
    <t>1501.020301          INSTALACIONES MEDICAS</t>
  </si>
  <si>
    <t>1501.0204         INSTALACIONES SOCIALES Y CULTURALES</t>
  </si>
  <si>
    <t>1501.020401          INSTALACIONES SOCIALES Y CULTURALES</t>
  </si>
  <si>
    <t>1501.050501          CENTRO DE RECLUSION</t>
  </si>
  <si>
    <t>1501.0205          CENTRO DE RECLUSION</t>
  </si>
  <si>
    <t>1501.0299          OTROS EDIFICIOS NO RESIDENCIALES</t>
  </si>
  <si>
    <t>1501.029901          OTROS EDIFICIOS NO RESIDENCIALES</t>
  </si>
  <si>
    <t>1501.0302          INFRAESTRUCTURA VIAL</t>
  </si>
  <si>
    <t>1501.030201          INFRAESTRUCTURA VIAL</t>
  </si>
  <si>
    <t>CONSTRUCCION CARRETERA KARKATERA - OCCOPATA - ABANCAY</t>
  </si>
  <si>
    <t>661-99</t>
  </si>
  <si>
    <t>687-99</t>
  </si>
  <si>
    <t>703-99</t>
  </si>
  <si>
    <t>867-00</t>
  </si>
  <si>
    <t>937-01</t>
  </si>
  <si>
    <t>026-02</t>
  </si>
  <si>
    <t>038-02</t>
  </si>
  <si>
    <t>022-03</t>
  </si>
  <si>
    <t>031-04</t>
  </si>
  <si>
    <t>029-99</t>
  </si>
  <si>
    <t>122-04</t>
  </si>
  <si>
    <t>022-05</t>
  </si>
  <si>
    <t>021-06</t>
  </si>
  <si>
    <t>146-09</t>
  </si>
  <si>
    <t>CONSTRUCCION DE LA PAVIMENTACION Y ORNAMENTACION DE LA CALLE DIOSPI SUYANA DEL DISTRITO DE CURAHUASI, PROVINCIA ABANCAY</t>
  </si>
  <si>
    <t>1501.0303          INFRAESTRUCTURA ELECTRICA</t>
  </si>
  <si>
    <t xml:space="preserve">1501.030301          INSTALACIONES ELECTRICAS  </t>
  </si>
  <si>
    <t>1501.0304          INFRAESTRUCTURA AGRICOLA</t>
  </si>
  <si>
    <t>1501.030401          INFRAESTRUCTURA AGRICOLA</t>
  </si>
  <si>
    <t>107-06</t>
  </si>
  <si>
    <t>108-06</t>
  </si>
  <si>
    <t>077-2013</t>
  </si>
  <si>
    <t>REHABILITACION DE LA BOCATOMA Y CANAL DE RIEGO MANZANAYOC</t>
  </si>
  <si>
    <t>REHABILITACION DE LA BOCATOMA Y CANAL DE RIEGO CHACAPAMPA</t>
  </si>
  <si>
    <t>001-97</t>
  </si>
  <si>
    <t>002-98</t>
  </si>
  <si>
    <t>192-2014</t>
  </si>
  <si>
    <t>MEJORAMIENTO CANAL DE IRRIGACION CAPAYA, AYMARAES</t>
  </si>
  <si>
    <t>366-2014</t>
  </si>
  <si>
    <t>157-2013</t>
  </si>
  <si>
    <t>1501.0305          AGUA Y SANEAMIENTO</t>
  </si>
  <si>
    <t>1501.030501          AGUA Y SANEAMIENTO</t>
  </si>
  <si>
    <t>1501.0399          OTRAS ESTRUCTURAS</t>
  </si>
  <si>
    <t>1502.0102               Terrenos Rurales</t>
  </si>
  <si>
    <t>CONSTRUCCION DEL AERÓDROMO DE ABANCAY</t>
  </si>
  <si>
    <t>024-13</t>
  </si>
  <si>
    <t>C.M.</t>
  </si>
  <si>
    <t>PROYECTO</t>
  </si>
  <si>
    <t>O/C</t>
  </si>
  <si>
    <t>CONSTRUCCION GASOCENTRO PARA LA CIUDAD DE ABANCAY</t>
  </si>
  <si>
    <t>059-14</t>
  </si>
  <si>
    <t>AÑO</t>
  </si>
  <si>
    <t>N/C 54</t>
  </si>
  <si>
    <t>N/C 55</t>
  </si>
  <si>
    <t>N/C 56</t>
  </si>
  <si>
    <t>1502.010201               Terrenos Rurales</t>
  </si>
  <si>
    <t>ELECTRIFICACION DE RED DE DISTRIBUCION SECUNDARIA LOCALIDAD DE TIAPARO - POCCOHUANCA- AYMARAES</t>
  </si>
  <si>
    <t>191-2014</t>
  </si>
  <si>
    <t>C.M. 004-97</t>
  </si>
  <si>
    <t>C.M. 005-98</t>
  </si>
  <si>
    <t>1501.0202                 INSTALACIONES EDUCATIVAS</t>
  </si>
  <si>
    <t>MEJORAMIENTO DE LA OFERTA DEL SERVICIO EDUCATIVO EN LA I.E. Nº 54472 JULIO HECTOR VELARDE PALOMINO Y CEPED DE CARHUACAHUA, DISTRITO HUANCARAMA, PROVINCIA ANDAHUAYLAS</t>
  </si>
  <si>
    <t>O/C 2363-14</t>
  </si>
  <si>
    <t>REHABILITACION SS.HH. PENAL SAN IDELFONSO ABANCAY</t>
  </si>
  <si>
    <t>CORDOVA ZAVALA MOISES.-</t>
  </si>
  <si>
    <t>ALEJANDRO ORTIZ LLOZAICA.-</t>
  </si>
  <si>
    <t>TEOFILO ARIAS AVALOS.-</t>
  </si>
  <si>
    <t xml:space="preserve">MANUELA CAMACHO VILLAROEL.- </t>
  </si>
  <si>
    <t>CONSTRUCCION IST HERMENEGILDO MIRANDA SEGOVIA DE ANTABAMBA</t>
  </si>
  <si>
    <t>AMPLIACION COLEGIO ESTATAL MIXTO DE CHALLHUAHUACHO</t>
  </si>
  <si>
    <t>CONSTRUCCION PABELLONES EN ADOBE UNIVERSIDAD TECNOLOGICA DE LOS ANDES DE ABANCAY</t>
  </si>
  <si>
    <t>CONSTRUCCION CEI Nº 90 MISKA MICAELA BASTIDAS</t>
  </si>
  <si>
    <t>CONSTRUCCION CEI Nº 03 PUEBLO LIBRE, ABANCAY</t>
  </si>
  <si>
    <t>CONSTRUCCION LOZA DEPORTIVA CSM MIGUEL GRAU</t>
  </si>
  <si>
    <t>CONSTRUCCION CERCO PERIMETRICO C.E. LA VICTORIA, ABANCAY</t>
  </si>
  <si>
    <t>CONSTRUCCION C.S.M. SANTA ROSA, ABANCAY</t>
  </si>
  <si>
    <t>51.0702,5.98.018</t>
  </si>
  <si>
    <t>51.0702.5.99.620</t>
  </si>
  <si>
    <t>CONSTRUCCION C.E.P. 54266 JOSE MARIA ARGUEDAS DE PACHACONAS</t>
  </si>
  <si>
    <t>CONSTRUCCION C.E.P. 54461 SAN LUIS, CURAHUASI, ABANCAY</t>
  </si>
  <si>
    <t xml:space="preserve">MEJ. CAPACIDAD RESOLUTIVA SS.SALUD MATERNO INFANTIL CURASCO, PAMPAHUITE, HUAYLLATI, GRAU </t>
  </si>
  <si>
    <t>CONSTRUCCION CENTRO PERINATAL HOSPITAL GUILLERMO DIAZ DE LA VEGA</t>
  </si>
  <si>
    <t xml:space="preserve">MEJ.CAPACIDAD RESOLUTIVA SS.SS. MATERNO INFANTIL PP.SS. CURASCO, PAMPAHUITE, HUAYLLATI, GRAU </t>
  </si>
  <si>
    <t>MEJ. CAPACIDAD RESOLUTIVA SS.SS. MATERNO INFANTIL PP.SS. PISONAYPATA, CONCCACHA, BACAS, OCCORURO, SAN LUIS, CURAHUASI, ABANCAY</t>
  </si>
  <si>
    <t>MEJ DE LOS SERVICIOS PREVENTIVO RECUPERATIVOS PP.SS. VITO, CALCAUSO, SILCO, MOLLEBAMBA, ANTABAMBA</t>
  </si>
  <si>
    <t>MEJ.INTEGRAL DE LOS SERVICIOS DE HOSPITALIZACION, MEDICINA, CIRUGIA, PEDIATRIA Y GINECOLOGIA DEL HOSPITAL GUILLERMO DIAZ DE LA VEGA, ABANCAY</t>
  </si>
  <si>
    <t>REHABILITACION DEFENSA RIBEREÑA RIO MARCA MARCA</t>
  </si>
  <si>
    <t>REHABILITACION DEL CAUSE DEL RIO MARIÑO</t>
  </si>
  <si>
    <t>REHABILITACION PUENTE PEATONAL SUNCHO</t>
  </si>
  <si>
    <t>REHABILITACION PISCIGRANJA COMUNAL SAYWITE</t>
  </si>
  <si>
    <t>REHABILITACION LOCAL COMISARIA PNP CURAHUASI</t>
  </si>
  <si>
    <t>REHABILITACION PUENTE CARROZABLE CHACABAMBA BADEN</t>
  </si>
  <si>
    <t>REHABILITACION PUENTE PEATONAL ÑUÑUNYA</t>
  </si>
  <si>
    <t>REHABILITACION PONTON SAN MATEO</t>
  </si>
  <si>
    <t>REHABILITACION CASA MULTICOMUNAL COLCABAMBA</t>
  </si>
  <si>
    <t>MANTENIMIENTO CARRETERA TRAMO ABANCAY- CABRAHUAYCCO</t>
  </si>
  <si>
    <t>MANTENIMIENTO CARRETERA TRAMO HUANCAPAMPA, AYAHUAY, PACHACONAS</t>
  </si>
  <si>
    <t>ABANCAY/HUANIPACA</t>
  </si>
  <si>
    <t>AYMARAES/ANTABAMBA</t>
  </si>
  <si>
    <t>ABANCAY/LAMBRAMA</t>
  </si>
  <si>
    <t>GRAU/ANTABAMBA</t>
  </si>
  <si>
    <t>REHABILITACION MINI CENTRAL HIDROELECTRICA MOLLEBAMBA, JUAN ESPINOZA MEDRANO, ANTABAMBA</t>
  </si>
  <si>
    <t>CONSTRUCCION CANAL DE RIEGO CURASCO</t>
  </si>
  <si>
    <t>MEJORAMIENTO CANAL DE RIEGO CCECCERAY, CURAHUASI</t>
  </si>
  <si>
    <t>REFACCION Y REHABILITACION RESERVORIO Nº 3 IRRIGACION ABANCAY</t>
  </si>
  <si>
    <t>REHABILITACION CANAL DE RIEGO MARCAMARCA, ABANCAY</t>
  </si>
  <si>
    <t>REHABILITACION CANAL DE RIEGO Y RESERVORIO KERAPATA</t>
  </si>
  <si>
    <t>REHABILITACION CANAL DE RIEGO HUARCCOÑA, CANABAMBA, ABANCAY</t>
  </si>
  <si>
    <t>REHABILITACION CANAL DE RIEGO SAN JORGE DE CHILLIHUA, ABANCAY</t>
  </si>
  <si>
    <t>AYMARAES/POCOHUANCA</t>
  </si>
  <si>
    <t>ANTABAMBA/HUAQUIRCA</t>
  </si>
  <si>
    <t>REHABILITACION CANAL DE RIEGO PACCCHA HUAMANCCASA CCORHUANI</t>
  </si>
  <si>
    <t>REHABILITACION CANAL (REVESTIDO) IRRIGACION MARIÑO R-2</t>
  </si>
  <si>
    <t>REHABILITACION BOCATOMA CANAL PRINCIPAL DE ATANCAMA</t>
  </si>
  <si>
    <t>REHABILITACION DEL SIFON INVERTIDO DE CONDUCCION DE AGUA NEGRO HAYCCO</t>
  </si>
  <si>
    <t>REHABILITACION BOCATOMA CANAL DE IRRIGACION UTAPARO</t>
  </si>
  <si>
    <t>REHABILITACION DE BOCATOMA YACA</t>
  </si>
  <si>
    <t>REHABILITACION SISTEMA DE RIEGO DEL CENTRO POBLADO DE LUCUCHANGA</t>
  </si>
  <si>
    <t>REHABILITACION CANAL DE RIEGO BOLAÑOS HUAYCCO</t>
  </si>
  <si>
    <t>REHABILITACION CANAL DE RIEGO PACCCHA</t>
  </si>
  <si>
    <t>REHABILITACION CANAL DE RIEGO HUAYLLAYOCC, ATUMPATA</t>
  </si>
  <si>
    <t>REHABILITACION CAPTACION CANAL DE RIEGO AMIFULLO, MOLLEBAMBA</t>
  </si>
  <si>
    <t>REHABILITACION MURO DE ENCABEZAMIENTO CANAL PRINCIPAL LUCMOS TAMBO</t>
  </si>
  <si>
    <t>REHABILITACION CANAL DE RIEGO ASMAYACU</t>
  </si>
  <si>
    <t>REHABILITACION CANL DE IRRIGACION YANAYACU</t>
  </si>
  <si>
    <t>REHABILITACION CANAL DE RIEGO LORENZAYOCC, MOLLEPATA</t>
  </si>
  <si>
    <t>REFACCION CANAL DE RIEGO MELGAR PAMPA</t>
  </si>
  <si>
    <t>RECONSTRUCCION CANAL DE RIEGO PADRE RUMY</t>
  </si>
  <si>
    <t>REHABILITACION CANAL DE RIEGO BARROPATA</t>
  </si>
  <si>
    <t>REHABILITACION BOCATOMA CCOÑIUNO</t>
  </si>
  <si>
    <t>REHABILITACION CANAL DE RIEGO MARQUECCA</t>
  </si>
  <si>
    <t>REHABILITACION CANAL DE RIEGO CHAPIMARCA</t>
  </si>
  <si>
    <t>REHABILITACION CANAL DE RIEGO Y BOCATOMA HUACANSAYHUA COLCABAMBA</t>
  </si>
  <si>
    <t>REHABILITACION CANAL DE RIEGO Y BOCATOMA FUNDICIONIYOCC</t>
  </si>
  <si>
    <t>REHABILITACION CANAL DE RIEGO Y BOCATOMA OCCOLO</t>
  </si>
  <si>
    <t>REHABILITACION CANAL DE RIEGO Y BOCATOMA PUCURUHUAY</t>
  </si>
  <si>
    <t>REHABILITACION CANAL DE RIEGO Y BOCATOMA PUCARA, TAMBORACCAY</t>
  </si>
  <si>
    <t>REHABILITACION DE BOCATOMA Y TUBERIA DE AGUA POTABLE CHOCCONOCC, SANTA ROSA</t>
  </si>
  <si>
    <t>REHABILITACION CANAL Y BOCATOMA CHECCYAPA</t>
  </si>
  <si>
    <t>REHABILITACION CANAL Y BOCATOMA MANTOCCLLA, PATAYPAMPA</t>
  </si>
  <si>
    <t>REHABILITACION CANAL Y BOCATOMA SAN NICOLAS DE PIYAY</t>
  </si>
  <si>
    <t>REHABILITACION CANAL Y BOCATOMA TOTORAPAMPA</t>
  </si>
  <si>
    <t>REHABILITACION CANAL DE RIEGO Y BOCATOMA MARQUILLA HUATAPAY</t>
  </si>
  <si>
    <t>REHABILITACION CANAL DE RIEGO MARQUILLA, COMUNIDAD</t>
  </si>
  <si>
    <t>REHABILITACION CANAL DE RIEGO PERCCAPAY</t>
  </si>
  <si>
    <t>REHABILITACION CANAL DE RIEGO Y BOCATOMA HUACHACCALLA</t>
  </si>
  <si>
    <t>REHABILITACION CANAL DE RIEGO FISURAY LADO DERECHO</t>
  </si>
  <si>
    <t>REHABILITACION CANAL DE RIEGO VILCABAMBA</t>
  </si>
  <si>
    <t>REHABILITACION DE BOCATOMA DE CURAHUA, SAN ANTONIO, GRAU</t>
  </si>
  <si>
    <t>REHABILITACION DE BOCATOMA DE MUKA, SAN ANTONIO, GRAU</t>
  </si>
  <si>
    <t>REHABILITACION CANAL DE RIEGO ANTAPA</t>
  </si>
  <si>
    <t>REHABILITACION BOCATOMA Y CANAL SANTA TERESA, LIMAPUQUIO</t>
  </si>
  <si>
    <t>RECONSTRUCCION BOCATOMA UCANAN - TACLLA, CURASCO</t>
  </si>
  <si>
    <t>RECONSTUCCION BOCATOMA HUARCCONCCA, CURASCO</t>
  </si>
  <si>
    <t>REHABILITACION BOCATOMA Y CANAL PUYSO</t>
  </si>
  <si>
    <t>REHABILITACION BOCATOMA Y CANAL MISKA</t>
  </si>
  <si>
    <t>MEJORAMIENTO CANAL DE RIEGO TENERIA</t>
  </si>
  <si>
    <t>REHABILITACION CANAL DE RIEGO VIZCACHALLOCC</t>
  </si>
  <si>
    <t>REHABILITACION CANAL DE PANCCAPAYRE</t>
  </si>
  <si>
    <t>REHABILITACION CANAL DE CHACCAHUAYCCO, TIAPARO</t>
  </si>
  <si>
    <t>REHABILITACION CANAL DE RIEGO CCASIRI</t>
  </si>
  <si>
    <t>REHABILITACION CANAL DE RIEGO RUNAHUARCCUNA Y RESERVORIO CHUCHIPAMPA</t>
  </si>
  <si>
    <t>REHABILITACION CANAL DE IRRIGACION PRINCIPAL PACHACONAS</t>
  </si>
  <si>
    <t>REHABILITACION CAPTACION CCASCCARANCCA Y SISTEMA DE CAPTACION ANCCOCCAYA</t>
  </si>
  <si>
    <t>REHABILITACION CANAL DE RIEGO RIO CHALHUANCA</t>
  </si>
  <si>
    <t>REHABILITAICION RESERVORIO NOCTURNO PAMPACCOCHA</t>
  </si>
  <si>
    <t>REHABILITACION Y MEJORAMIENTO CANAL DE IRRIGACION MARGEN IZQUIERDA DEL RIO CHALHUANCA</t>
  </si>
  <si>
    <t>REHABILITACION DE RIEGO LAJAYOCC, TAQUEBAMBA, SAN MATEO</t>
  </si>
  <si>
    <t>REHABILITACION Y MEJORAMIENTO CANAL DE IRRIGACION ALISO- SICUNA</t>
  </si>
  <si>
    <t>MEJORAMIENTO CANAL DE RIEGO YURACC LLAMACHAYOCC</t>
  </si>
  <si>
    <t>REHABILITACION Y MEJORAMIENTO CANAL DE RIEGO LLAMACHAYOCC, CAPAYA</t>
  </si>
  <si>
    <t>REHABILITACION CANAL DE RIEGO TRONCAL COLCABAMBA</t>
  </si>
  <si>
    <t>REHABILITACION IRRIGACION PISCCAPUQUIO</t>
  </si>
  <si>
    <t>REHABILITACION CANAL DE IRRIGACION PUMACHUNCHO</t>
  </si>
  <si>
    <t>REHABILITACION CANAL DE RIEGO DE TONCCOBAMBA PARTE BAJA</t>
  </si>
  <si>
    <t>REHABILITACION CANAL DE RIEGO DE TONCCOBAMBA PARTE ALTA</t>
  </si>
  <si>
    <t>CONSTRUCCION IRRIGACION MARGEN DERECHA RIO CHALHUANCA</t>
  </si>
  <si>
    <t>REHABILITACION CANAL DE IRRIGACION SORCCA ORCCOPAMPA, HUANIPACA</t>
  </si>
  <si>
    <t>CONSTRUCCION SISTEMA DE RIEGO AMARUYOCC, CCOCHA CCOCHA, CURASCO</t>
  </si>
  <si>
    <t>MEJORAMIENTO INFRAESTRUCTURA DE RIEGO Y CONSTRUCCION RESERVORIO SAN FERNANDO, MICAELA BASTIDAS</t>
  </si>
  <si>
    <t>MEJORAMIENTO INSFRAESTRUCTURA DE RIEGO Y CONSTRUCCION RESERVORIO PINTAPATA, TURPAY</t>
  </si>
  <si>
    <t>MEJORAMIENTO Y CONSTRUCCION CANAL DE RIEGO HUAYLLACHAYOCC, PICHIRHUA</t>
  </si>
  <si>
    <t>CONSTRUCCION CANAL DE IRRIGACION TINTAY</t>
  </si>
  <si>
    <t>EXTORNO A LA N//C 695-2009 CONSTRUCCION CANAL DE IRRIGACION TINTAY</t>
  </si>
  <si>
    <t xml:space="preserve">EXTORNO A LA N//C  695-2009 </t>
  </si>
  <si>
    <t>CONSTRUCCION RESERVORIO UCANÑCA PROGRESO GRAU</t>
  </si>
  <si>
    <t>CONSTRUCCION  IRRIGACION TENERIA HUAYLLATY</t>
  </si>
  <si>
    <t xml:space="preserve">MEJORAMIENTO SISTEMA DE RIEGO ANTACUYO J.E. MEDRANO ANTAMBAMBA </t>
  </si>
  <si>
    <t>ABANCAY/TAMBURCO</t>
  </si>
  <si>
    <t>AMPLIACION AGUA POTABLE LOS MANZANALES</t>
  </si>
  <si>
    <t>REHABILITACION AGUA POTABLE COTAHUARCCAY</t>
  </si>
  <si>
    <t>REHABILITACION SISTEMA DE DESAGUE CHUQUIBAMBILLA</t>
  </si>
  <si>
    <t>REHABILITACION AGUA POTABLE CCARAYHUACHO</t>
  </si>
  <si>
    <t>REHABILITACION SISTEMA DE AGUA POTABLE CHANKA</t>
  </si>
  <si>
    <t>REHABILITAACION SISTEMA DE AGUA POTABLE LAYME</t>
  </si>
  <si>
    <t>REHABILITACION AGUA POTABLE CAPAYA</t>
  </si>
  <si>
    <t>REHABILITACION DE LA CAPTACION DE AGUA POTABLE SAN MIGUEL</t>
  </si>
  <si>
    <t>INSTALACION DE AGUA POTABLE CANCCAUPATA, CHUMILLE, CHALLHUAHUACHO</t>
  </si>
  <si>
    <t>REHABILITACION DESAGUE HOSPITAL CHUQUIBAMBILLA</t>
  </si>
  <si>
    <t>INSTALACION SISTEMA DE AGUA POTABLE SAN GABRIEL, ABANCAY</t>
  </si>
  <si>
    <t>INSTALACION AGUA POTABLE CCOCCHUA, CURAHUASI, ABANCAY</t>
  </si>
  <si>
    <t>INSTALACION AGUA POTABLE SANTIAGO DE CHAPIMARCA, AYMARAES</t>
  </si>
  <si>
    <t>INSTALACION AGUA POTABLE LIMAPUQUIO, MICAELA BASTIDAS</t>
  </si>
  <si>
    <t>REINSTALACION DE LA ESTACION METEREOLOGICA IDMA, TAMBURCO, ABANCAY</t>
  </si>
  <si>
    <t>CONSTRUCCION PISCIGRANJA COMUNAL SAYWITE, CURAHUASI, ABANCAY</t>
  </si>
  <si>
    <t>CONSTUCCION PISCIGRANJA COMUNAL ASIL, CACHORA, ABANCAY</t>
  </si>
  <si>
    <t>CONSTUCCION PISCIGRANJA COMUNAL PACHACONAS</t>
  </si>
  <si>
    <t>CONSTRUCCION PISCIGRANJA ULLPUTO, GRAU</t>
  </si>
  <si>
    <t>CONSTRUCCION PISCIGRANJA COMUNAL SICCLLABAMBA, HUANIPACA</t>
  </si>
  <si>
    <t>CONSTRUCCION PISCIGRANJA COMUNAL VILCABAMBA, GRAU</t>
  </si>
  <si>
    <t>CONSTRUCCION MIRADOR KIUÑALA, HUANIPACA</t>
  </si>
  <si>
    <t>CONSTRUCCION ESTADIO CONDEBAMBA</t>
  </si>
  <si>
    <t>ENGRAMADO Y MECANIZACION DE RIEGO ESTADIO CONDEBAMBA</t>
  </si>
  <si>
    <t>TERRENO PARA LA I.E. NUESTRA SEÑORA DEL ROSARIO, ABANCAY , VIA PROCESO DE EXONERACION Nº 004-2010-GRA</t>
  </si>
  <si>
    <t>TERRENO PARA LA DIRECCION REGIONAL DE TRABAJO, ABANCAY</t>
  </si>
  <si>
    <t>TERRENO DE 1428.20 M2, UBICADO EN PALCARO, DISTRITO TAMBOBAMBA, PROVINCIA DE COTABAMBAS</t>
  </si>
  <si>
    <t>TERRENO DE 376.85 M2, UBICADO EN TAMBOBAMBA, DISTRITO DE TAMBOBAMBA, PROVINCIA COTABAMBAS</t>
  </si>
  <si>
    <t>EDIFICIO DE 2 PLANTAS EN MATERIAL ADOBE 414.68 M2, UBICADO EN LA LOCALIDAD DE CHALHUANCA, PROVINCIA DE AYMARAES</t>
  </si>
  <si>
    <t>TERRENO URBANO DE 2234.72 M2, UBICADO EN EL DISTRITO DE TAMBURCO, PROVINCIA DE ABANCAY</t>
  </si>
  <si>
    <t>1501.020197</t>
  </si>
  <si>
    <t>Edificios Administrativos - Ajuste por Revaluación</t>
  </si>
  <si>
    <t>1501.020297</t>
  </si>
  <si>
    <t>Instalaciones Educativas - Ajuste por Revaluación</t>
  </si>
  <si>
    <t>1501.020397</t>
  </si>
  <si>
    <t>Instalaciones Médicas - Ajuste por Revaluación</t>
  </si>
  <si>
    <t>1501.020597</t>
  </si>
  <si>
    <t>Centros De Reclusión - Ajuste por Revaluación</t>
  </si>
  <si>
    <t>1501.029997</t>
  </si>
  <si>
    <t>Otros Edificios No Residenciales - Ajuste por Revaluación</t>
  </si>
  <si>
    <t>745-2015</t>
  </si>
  <si>
    <t>761-2015</t>
  </si>
  <si>
    <t>CONSTRUCCION LOCAL SEM GOBIERNO REGIONAL DE APURIMAC</t>
  </si>
  <si>
    <t>CONSTRUCCION INFRAESTRUCTURA ALDEA INFANTIL</t>
  </si>
  <si>
    <t>CONSTRUCCION PALACIO DE JUSTICIA III ETAPA</t>
  </si>
  <si>
    <t>CURAHUASI</t>
  </si>
  <si>
    <t>087-00</t>
  </si>
  <si>
    <t>MODULO PRE FABRICADO DE FIBROCEMENTO DE 3 AULAS Y 3 AMBIENTES</t>
  </si>
  <si>
    <t>N760-15</t>
  </si>
  <si>
    <t>726-2015</t>
  </si>
  <si>
    <t>ESCUELA PRIMARIA DE MENORES COLCA - CARAYBAMBA</t>
  </si>
  <si>
    <t>194-2014</t>
  </si>
  <si>
    <t>51-0702-5-55-625</t>
  </si>
  <si>
    <t>51-0702-5-00-827</t>
  </si>
  <si>
    <t>51-0702-5-01-977</t>
  </si>
  <si>
    <t>CONCLUSION C.E. PRIMARIO COLCA - CARAYBAMBA</t>
  </si>
  <si>
    <t>727-15</t>
  </si>
  <si>
    <t>ESCUELA PRIMARIA DE MENORES ESTHER ROBERTY GAMERO</t>
  </si>
  <si>
    <t>51-0702-5-94-002</t>
  </si>
  <si>
    <t>51-0702-5-98-004</t>
  </si>
  <si>
    <t>51-0702-5-99-619</t>
  </si>
  <si>
    <t>730-15</t>
  </si>
  <si>
    <t>CONCLUSION C.E. INTEGRADO EL CARMEN DE CURAHUASI</t>
  </si>
  <si>
    <t>194-14</t>
  </si>
  <si>
    <t>51-0702-5-99-639</t>
  </si>
  <si>
    <t>731-15</t>
  </si>
  <si>
    <t>MEJORAMIENTO DE LA OFERTA DEL SERVICIO EDUCATIVO COMPLEMENTARIO DE LA I.E. MANUEL GONZALES PRADA DEL DISTRITO EL ORO AYAHUAY, PROVINCIA ANTABAMBA</t>
  </si>
  <si>
    <t>144-2014</t>
  </si>
  <si>
    <t>060-11</t>
  </si>
  <si>
    <t>140-12</t>
  </si>
  <si>
    <t>745-15</t>
  </si>
  <si>
    <t>CONSTRUCCION I.S.T. COYLLURQUI</t>
  </si>
  <si>
    <t>734-2015</t>
  </si>
  <si>
    <t>748-2015</t>
  </si>
  <si>
    <t>762-2015</t>
  </si>
  <si>
    <t>762-15</t>
  </si>
  <si>
    <t>782-2015</t>
  </si>
  <si>
    <t>MEJORAMIENTO INTEGRAL DE LOS ESTABLECIMIENTOS DE SALUD DE LA MICRO RED MICAELA BASTIDAS P.S. VILLAGLORIA, C,S, HUANIPACA, P.S. TACMARA, C.S. CACHORA</t>
  </si>
  <si>
    <t>51-0805-5-06-010</t>
  </si>
  <si>
    <t>034-06</t>
  </si>
  <si>
    <t>51-0703--5-06-270</t>
  </si>
  <si>
    <t>035-07</t>
  </si>
  <si>
    <t>236-2015</t>
  </si>
  <si>
    <t>763-2015</t>
  </si>
  <si>
    <t>764-2015</t>
  </si>
  <si>
    <t>715-2015</t>
  </si>
  <si>
    <t>REHABILITACION CAMINO RURAL TRAMO HUANCCOR - LAMBRAMA</t>
  </si>
  <si>
    <t>RECONSTRUCCION DEFENSA RIBEREÑA TOTRA OROPESA</t>
  </si>
  <si>
    <t>725-2015</t>
  </si>
  <si>
    <t>MEJORAMIENTO DEL SISTEMA DE AGUA Y AMPLIACION DEL ALCANTARILLADO EN EL CENTRO POBLADO DE HAQUIRA, PROVINCIA COTABAMBAS</t>
  </si>
  <si>
    <t>132-2015</t>
  </si>
  <si>
    <t>728-2015</t>
  </si>
  <si>
    <t xml:space="preserve">INSTALACION DE AGUA POTABLE PARCCO DEL DISTRITO DE VILCABAMBA, </t>
  </si>
  <si>
    <t>188-2014</t>
  </si>
  <si>
    <t>786-2015</t>
  </si>
  <si>
    <t>MEJORAMIENTO Y AMPLIACION DEL SISTEMA DE ALCANTARILLADO COTABAMBAS</t>
  </si>
  <si>
    <t>284-2015</t>
  </si>
  <si>
    <t>51-0805-5-05-101</t>
  </si>
  <si>
    <t>106-05</t>
  </si>
  <si>
    <t>51-0805-5-06-013</t>
  </si>
  <si>
    <t>048-06</t>
  </si>
  <si>
    <t>072-07</t>
  </si>
  <si>
    <t>152-08</t>
  </si>
  <si>
    <t>REHABILITACION DEL CENTRO DE PRODUCCION DE ALEVINOS DE TRUCHA ATUMPATA</t>
  </si>
  <si>
    <t>REHABILITACION PISCIGRANJA COMUNAL ASIL, DISTRITO DE CACHORA</t>
  </si>
  <si>
    <t>REHABILITACION PISCIGRANJA COMUNAL DE PACHACONAS</t>
  </si>
  <si>
    <t>732-2015</t>
  </si>
  <si>
    <t>CONSTRUCCION LOZA DEPORTIVA C.S.M. MIGUEL GRAU</t>
  </si>
  <si>
    <t>CONSTRUCCION CERCO PERIMETRICO C.E. LA VICTORIA</t>
  </si>
  <si>
    <t>CONSTRUCCION RESERVORIO C.E.M. LAS MERCEDES</t>
  </si>
  <si>
    <t>CONSTRUCCION CERCO PERIMETRICO C.E. CESAR VALLEJO</t>
  </si>
  <si>
    <t>733-2015</t>
  </si>
  <si>
    <t>CONSTRUCCION GRIFO SUTIDOR SEM TAMBURCO</t>
  </si>
  <si>
    <t>CONSTRUCCION SERVICIOS HIGIENCIOS Y CERCO PERIMETRICO C.S.M. MARIA IMACULADA DE CURAHUASI</t>
  </si>
  <si>
    <t>737-2015</t>
  </si>
  <si>
    <t>SALDO ANTERIOR</t>
  </si>
  <si>
    <t>743-2015</t>
  </si>
  <si>
    <t>788-2015</t>
  </si>
  <si>
    <t>CONSTRUCCION LOZA DEPORTIVA KERAPATA, DISTRITO TAMBURCO</t>
  </si>
  <si>
    <t>CONSTRUCCION LOZA DEPORTIVA VICTOR ACOSTA RIOS, DISTRITO TAMBURCO</t>
  </si>
  <si>
    <t>1502.010197</t>
  </si>
  <si>
    <t>Terrenos Urbanos - Ajuste por Revaluación</t>
  </si>
  <si>
    <t>N/C 74</t>
  </si>
  <si>
    <t>SET CANAL 6 DE TELEVISION DE ABANCAY</t>
  </si>
  <si>
    <t>N/C 724</t>
  </si>
  <si>
    <t>GERENCIA SUB REGIONAL DE CHALHUANCA</t>
  </si>
  <si>
    <t>GERENCIA SUB REGIONAL DE AYMARAES</t>
  </si>
  <si>
    <t>N/C 749</t>
  </si>
  <si>
    <t>N/C 756</t>
  </si>
  <si>
    <t>REVALUACION</t>
  </si>
  <si>
    <t>TERRENO DE 3986 M2 x S/ 47.00 SEDE CENTRAL UBICADO EN EL JIRON PUNO Y AVENIDA MARIÑO Y HUANCAVELICA</t>
  </si>
  <si>
    <t xml:space="preserve"> </t>
  </si>
  <si>
    <t>2016</t>
  </si>
  <si>
    <t>Asiento de Apertura del Ejercicio 2016</t>
  </si>
  <si>
    <t>1501.039901          OTRAS ESTRUCTURAS</t>
  </si>
  <si>
    <t>08</t>
  </si>
  <si>
    <t>AGOSTO</t>
  </si>
  <si>
    <t>N000000086</t>
  </si>
  <si>
    <t>C.M. 316-12 X 636922.50.- C.M. 157-13 X 1821546.61 Y C.M. 093-14 X 780260.51.- RES.G.G. R. Nº 160-2014   MATG.)</t>
  </si>
  <si>
    <t>N000000087</t>
  </si>
  <si>
    <t>C.M. 058-11.- RES.G.G.R. Nº 131-2014-GR-APURIMAC/GG..-(MATG.)</t>
  </si>
  <si>
    <t>N000000091</t>
  </si>
  <si>
    <t>LIQ.OBRA.- C.M. 174-09, 183-10.- RESOLUCION GERENCIAL GENERAL REGIONAL Nº 047-2016-GR.AP/GG (MATG)</t>
  </si>
  <si>
    <t>09</t>
  </si>
  <si>
    <t>SETIEMBRE</t>
  </si>
  <si>
    <t>N000000111</t>
  </si>
  <si>
    <t>C.M. 058-11.- LIQUIDACION DEL PROYECTO.- RESOLUCION GERENCIAL GENERAL REGIONAL Nº 131-2014-G-AP/GG (MATG.)</t>
  </si>
  <si>
    <t>N000000115</t>
  </si>
  <si>
    <t>LIQUIDACION DE OBRA.- C.M. 316-12, 157-13 Y 093-14.- RES.GERENCIAL GEN.REG. Nº 160-2014-GR-AP  (MATG.)</t>
  </si>
  <si>
    <t>10</t>
  </si>
  <si>
    <t>OCTUBRE</t>
  </si>
  <si>
    <t>N000000123</t>
  </si>
  <si>
    <t>LIQUIDACION OBRA RESOLUCION GERENCIAL GENERAL REGIONAL Nº 028-2014-GR-AP.-       (MATG.)</t>
  </si>
  <si>
    <t>N000000088</t>
  </si>
  <si>
    <t>C.M. 201-08.- EXTORNO N/C 450-13 POR HABERSE ABONADO ERRONEAMENTE AL C.M. 201-08   (MATG.)</t>
  </si>
  <si>
    <t>N000000090</t>
  </si>
  <si>
    <t>LIQ.OBRA.- C.M. 201-08 , 059-10 Y 108-11.- RES. GERENCIAL GENERAL REGIONAL Nº 214-2016-GR-AP/GG. (MATG.)</t>
  </si>
  <si>
    <t>N000000101</t>
  </si>
  <si>
    <t>EXTORNO NOTA 450-13.- C.M. 191-08 987.00 Y C.M. 177-10 3000.-                                (MATG.)</t>
  </si>
  <si>
    <t>N000000112</t>
  </si>
  <si>
    <t>C.M. 123-12, 241-13, 272-13, 105-14 Y 233-15.- LIQUIDACION PROYECTO.- RES.GER.GEN.REG. Nº 148-2014   (MATG.)</t>
  </si>
  <si>
    <t>N000000116</t>
  </si>
  <si>
    <t>LIQUIDACION PROYECTO.- C.M. 123-12,241-13,272-13 Y 105-14.- RES.GERENCIAL GEN.REG. Nº 148-2014-GR       (MATG.)</t>
  </si>
  <si>
    <t>N000000117</t>
  </si>
  <si>
    <t>LIQUIDACION PROYECTO C.M. 072-12, 152-13, 096-14 .- RES.GERENCIAL GEN.REG. Nº 153-2014-GR                 (MATG.)</t>
  </si>
  <si>
    <t>N000000118</t>
  </si>
  <si>
    <t>LIQUIDACION PROYECTO.- C.M. 036-11, 047-12, 243-13 Y 095-14.- RES.GERENCIAL GEN.REG. Nº 149-2014    (MATG.)</t>
  </si>
  <si>
    <t>N000000119</t>
  </si>
  <si>
    <t>EXTORNO NOTA 116-2016 POR DUPLICIDAD CON LA NOTA 112-2016.- C.M. 123-12,241-13,272-13 Y 105-14                                 (MATG.)</t>
  </si>
  <si>
    <t>N000000103</t>
  </si>
  <si>
    <t>C.M. 0195-2008.- LIQUIDACION DE OBRA.- RES.GERENCIAL GENERAL REGIONAL Nº 271-2016-GR-AP (MATG.)</t>
  </si>
  <si>
    <t>SALDO AL 30 DE SETIEMBRE DEL 2016</t>
  </si>
  <si>
    <t>086-16</t>
  </si>
  <si>
    <t>160-2014</t>
  </si>
  <si>
    <t>0316-2012</t>
  </si>
  <si>
    <t>C.M. Nº</t>
  </si>
  <si>
    <t>PROVINCIA</t>
  </si>
  <si>
    <t>MEJORAMIENTO DE LA OFERTA DEL SERVICIO EDUCATIVO DE LA I.E. CESAR VALLEJO DE HAQUIRA</t>
  </si>
  <si>
    <t>0157-2013</t>
  </si>
  <si>
    <t>0093-2014</t>
  </si>
  <si>
    <t>087-16</t>
  </si>
  <si>
    <t>CONSTRUCCION E IMPLEMENTACION DE CENTROS VIRTUALES PILOTO PARA EL LOGRO DEL APRENDIZAJE DE CONTENIDOS CURRICULARES EN EL NIVEL PRIMARIO DE LA REGION APURIMAC</t>
  </si>
  <si>
    <t>0058-2011</t>
  </si>
  <si>
    <t>131-2014</t>
  </si>
  <si>
    <t>091-16</t>
  </si>
  <si>
    <t>MEJORAMIENTO Y AMPLIACION DE LA INFRAESTRUCTURA DE LA I.E.P. Nº 54330 RICARDO PALMA DEL DISTRITO DE TORAYA</t>
  </si>
  <si>
    <t>047-2016</t>
  </si>
  <si>
    <t>0174-2009</t>
  </si>
  <si>
    <t>0183-2010</t>
  </si>
  <si>
    <t>REGIONAL</t>
  </si>
  <si>
    <t xml:space="preserve">C.M. Nº </t>
  </si>
  <si>
    <t>088-2016</t>
  </si>
  <si>
    <t>090-2016</t>
  </si>
  <si>
    <t>MEJORAMIENTO DEL ACCESO DE LOS PACIENTES A LOS SERVICIOS DE HOSPITALIZACION, DE GINECO OBSTETRICIA, NEONATOLOGIA Y PEDIATRIA DEL HOSPITAL GUILLERMO DIAZ DE LA VEGA</t>
  </si>
  <si>
    <t>201-2008</t>
  </si>
  <si>
    <t>0059-2010</t>
  </si>
  <si>
    <t>0214-2016</t>
  </si>
  <si>
    <t>0108-2011</t>
  </si>
  <si>
    <t>101-2016</t>
  </si>
  <si>
    <t>177-2010</t>
  </si>
  <si>
    <t>191-2008</t>
  </si>
  <si>
    <t>112-2016</t>
  </si>
  <si>
    <t>REHABILITACION Y MEJORAMIENTO DE LA CARRETERA ANDAHUAYLAS - PAMPACHIRI - NEGROMAYO, TRAMO HUANCABAMBA (AEROPUERTO) - PAMPACHIRI (PUENTE CHICHA) 92 KM</t>
  </si>
  <si>
    <t>148-2014</t>
  </si>
  <si>
    <t>123-2012</t>
  </si>
  <si>
    <t>241-2013</t>
  </si>
  <si>
    <t>272-2013</t>
  </si>
  <si>
    <t>105-2014</t>
  </si>
  <si>
    <t>233-2015</t>
  </si>
  <si>
    <t>116-2016</t>
  </si>
  <si>
    <t>153-2014</t>
  </si>
  <si>
    <t>117-2016</t>
  </si>
  <si>
    <t>MEJORAMIENTO DE LA TROCHA CARROZABLE DE PILLUNI, PILLPINTO PAMPA, PISQUICOCHA - CHACAPATA, DISTRITO COTARUSE</t>
  </si>
  <si>
    <t>072-2012</t>
  </si>
  <si>
    <t>152-2013</t>
  </si>
  <si>
    <t>096-2014</t>
  </si>
  <si>
    <t>118-2016</t>
  </si>
  <si>
    <t>ABANCAY - GRAU</t>
  </si>
  <si>
    <t>149-2014</t>
  </si>
  <si>
    <t>036-2011</t>
  </si>
  <si>
    <t>047-2012</t>
  </si>
  <si>
    <t>243-2013</t>
  </si>
  <si>
    <t>095-2014</t>
  </si>
  <si>
    <t>MEJORAMIENTO DE LA CARRETERA YACA - OCOBAMBA - TACCACCA - RUNAHUAÑUSCCA</t>
  </si>
  <si>
    <t>119-2016</t>
  </si>
  <si>
    <t>195-2008</t>
  </si>
  <si>
    <t>271-2016</t>
  </si>
  <si>
    <t>103-2016</t>
  </si>
  <si>
    <t>MEJORAMIENTO Y AMPLIACION DEL SISTEMA DE AGUA POTABLE E INSTALACION DE DESAGUE DE LA LOCALIDAD DE CHACOCHE</t>
  </si>
  <si>
    <t>Res x 3,399,238.50</t>
  </si>
  <si>
    <t>res 384-99</t>
  </si>
  <si>
    <t>CONCLUSION C.E.P. 54014 ASIL-CACHORA</t>
  </si>
  <si>
    <t>449-13</t>
  </si>
  <si>
    <t>146-2009</t>
  </si>
  <si>
    <t>111-16</t>
  </si>
  <si>
    <t>115-16</t>
  </si>
  <si>
    <t>125-16</t>
  </si>
  <si>
    <t>N000000124</t>
  </si>
  <si>
    <t>C.M. 058-11.-  EXTORNO NOTA 111-16 POR DUPLICIDAD CON LA NOTA 87-2016.-                         (MATG.)</t>
  </si>
  <si>
    <t>N000000125</t>
  </si>
  <si>
    <t>EXTORNO DE LA NOTA 86-2016 POR DUPLICIDAD CON LA NOTA 115-2016.-                                                          (MATG.)</t>
  </si>
  <si>
    <t>11</t>
  </si>
  <si>
    <t>NOVIEMBRE</t>
  </si>
  <si>
    <t>0000006401</t>
  </si>
  <si>
    <t>GD</t>
  </si>
  <si>
    <t>0002</t>
  </si>
  <si>
    <t>0001</t>
  </si>
  <si>
    <t>N </t>
  </si>
  <si>
    <t>19-B</t>
  </si>
  <si>
    <t>2.162876</t>
  </si>
  <si>
    <t>0124</t>
  </si>
  <si>
    <t>SIN DOCUMENTO</t>
  </si>
  <si>
    <t>0002163</t>
  </si>
  <si>
    <t>20489966558</t>
  </si>
  <si>
    <t>E Y S TECHNOLOGY S.A.C.</t>
  </si>
  <si>
    <t>FACTURA</t>
  </si>
  <si>
    <t>0001-000299</t>
  </si>
  <si>
    <t>12</t>
  </si>
  <si>
    <t>DICIEMBRE</t>
  </si>
  <si>
    <t>N000000187</t>
  </si>
  <si>
    <t>51-0702-5-99-699.- RESOLUCION GERENCIAL GENERAL REGIONAL Nº 028-14-GR-AP/GG.- LIQUIDACION OBRA        (MATG.)</t>
  </si>
  <si>
    <t>N000000207</t>
  </si>
  <si>
    <t>C.M. 042-14 Y C.M. 048-15.- LIQUIDACION PROYECTO S/ RES. GERENCIAL GENERAL REGIONAL Nº 337-2016-GR-AP-GG   (MATG.)</t>
  </si>
  <si>
    <t>N000000208</t>
  </si>
  <si>
    <t>C.M. 043-14 Y 049-15 .- LIQUIDACION PROYECTO S/ RES. GERENCIAL GENERAL RGIONAL Nº 336-2016-GR-AP/GG  (MATG.)</t>
  </si>
  <si>
    <t>N000000209</t>
  </si>
  <si>
    <t>C.M. 036-14 Y 046-15.- LIQUIDACION PROYECTO S/ RES. GERENCIAL GENERAL REGIONAL Nº 308-2016-GR-AP/GG  (MATG.)</t>
  </si>
  <si>
    <t>N000000210</t>
  </si>
  <si>
    <t>EXTORNO DE LAS N/C 186,187 Y 188 POR DUPLICIDAD CON LA N/C 123-2016                              (MATG.)</t>
  </si>
  <si>
    <t>N000000212</t>
  </si>
  <si>
    <t>C.M. 041-14 Y 047-15.- LIQUIDACION PROYECTO S/ RES. GERENCIAL GENERAL REGIONAL Nº 292-2016-GR-AP/GG   (MATG.)</t>
  </si>
  <si>
    <t>N000000216</t>
  </si>
  <si>
    <t>Liquidaciones de obras en los C.M. 044-14, 050-15 y 037-16 según R.Gerencial Nº 02-17-GR-APURIMAC/GG</t>
  </si>
  <si>
    <t>N000000218</t>
  </si>
  <si>
    <t>EXTORNO N/C 133-12 Y 193-14 , LIQUIDACION PROYECTOS S/ RESOLUCION GERENCIAL 469 Y 498-2016   (MATG.)</t>
  </si>
  <si>
    <t>13</t>
  </si>
  <si>
    <t>CIERRE</t>
  </si>
  <si>
    <t>N000000203</t>
  </si>
  <si>
    <t>Asiento de cierre al finalizar el ejercicio</t>
  </si>
  <si>
    <t>51-0702-5-99-699</t>
  </si>
  <si>
    <t>123-16</t>
  </si>
  <si>
    <t>0028-2014</t>
  </si>
  <si>
    <t>CONCLUSION Y REFACCION C.E. Nº 54682 JOSE MARIA ARGUEDAS - CURAHUASI</t>
  </si>
  <si>
    <t>0058-11</t>
  </si>
  <si>
    <t>124-16</t>
  </si>
  <si>
    <t>0042-14</t>
  </si>
  <si>
    <t>0048-15</t>
  </si>
  <si>
    <t>207-16</t>
  </si>
  <si>
    <t>MEJORAMIENTO DE LA OFERTA DEL SERVICIO EDUCATIVO DE LA I.E. DE NIVEL PRIMARIO Nº 54084 SAGRADO CORAZON DE JESUS- HUANCARAMA</t>
  </si>
  <si>
    <t>0042-2014</t>
  </si>
  <si>
    <t>337-2016</t>
  </si>
  <si>
    <t>HUANCARAMA</t>
  </si>
  <si>
    <t>0043-14</t>
  </si>
  <si>
    <t>0049-15</t>
  </si>
  <si>
    <t>208-16</t>
  </si>
  <si>
    <t>MEJORAMIENTO DE LA OFERTA DEL SERVICIO EDUCATIVO DE LA I.E. DE NIVEL SECUNDARIO INMACULADA DE CURAHUASI</t>
  </si>
  <si>
    <t>0043-2014</t>
  </si>
  <si>
    <t>336-2016</t>
  </si>
  <si>
    <t>0036-14</t>
  </si>
  <si>
    <t>0046-15</t>
  </si>
  <si>
    <t>209-16</t>
  </si>
  <si>
    <t>MEJORAMIENTO DE LA OFERTA DEL SERVICIO EDUCATIVO DE LA I.E. Nº 54472 JULIO HECTOR VELARDE PALOMINO Y CEPED CARHUACAHUA- HANCARAMA</t>
  </si>
  <si>
    <t>0036-2014</t>
  </si>
  <si>
    <t>0046-2015</t>
  </si>
  <si>
    <t>308-2016</t>
  </si>
  <si>
    <t>0041-14</t>
  </si>
  <si>
    <t>0047-15</t>
  </si>
  <si>
    <t>212-16</t>
  </si>
  <si>
    <t>0041-2014</t>
  </si>
  <si>
    <t>0047-2015</t>
  </si>
  <si>
    <t>292-2016</t>
  </si>
  <si>
    <t>MEJORAMIENTO DE LA CACACIDAD DE PRESTACION DE LOS SERVICIOS DE LA I.E.I.  Nº 01 SANTA TERESITA DEL NIÑO JESUS- ABANCAY</t>
  </si>
  <si>
    <t>0044-14</t>
  </si>
  <si>
    <t>0050-15</t>
  </si>
  <si>
    <t>0037-16</t>
  </si>
  <si>
    <t>216-16</t>
  </si>
  <si>
    <t>0044-2014</t>
  </si>
  <si>
    <t>0050-2015</t>
  </si>
  <si>
    <t>0037-2016</t>
  </si>
  <si>
    <t>002-2017</t>
  </si>
  <si>
    <t>MEJORAMIENTO DE LA OFERTA DEL SERVICIO EDUCATIVO DE LA I.E.  NUESTRA SEÑORA DE LAS MERCEDES DEL DISTRITO DE ABANCAY</t>
  </si>
  <si>
    <t>0039-13</t>
  </si>
  <si>
    <t>0094-14</t>
  </si>
  <si>
    <t>0317-12</t>
  </si>
  <si>
    <t>0047-14</t>
  </si>
  <si>
    <t>0052-15</t>
  </si>
  <si>
    <t>0122-16</t>
  </si>
  <si>
    <t>218-16</t>
  </si>
  <si>
    <t>0039-2013</t>
  </si>
  <si>
    <t>0094-2014</t>
  </si>
  <si>
    <t>0317-2012</t>
  </si>
  <si>
    <t>498-2016</t>
  </si>
  <si>
    <t>469-2016</t>
  </si>
  <si>
    <t>0047-2014</t>
  </si>
  <si>
    <t>0052-2015</t>
  </si>
  <si>
    <t>0122-2016</t>
  </si>
  <si>
    <t>MEJORAMIENTO DE LA OFERTA DEL SERVICIO EDUCATIVO DE LA I.E.  SECUNDARIA JOSE MANUEL OCAMPO - PAMPACHIRI - ANDAHUAYLAS</t>
  </si>
  <si>
    <t>MEJORAMIENTO Y AMPLIACION DE LA OFERTA DEL SERVICIO EDUCATIVO EN EL INA 103 DEL DISTRITO DE COYLLURQUI- COTABAMBAS</t>
  </si>
  <si>
    <t>N000000185</t>
  </si>
  <si>
    <t>LIQUIDACION PROYECTO PP.SS. HUANCASCCA, LLACHUA Y CCOCHA.- RES.GER.GEN.REG. Nº 543-2016-GR-AP/GG (MATG.)</t>
  </si>
  <si>
    <t>0191-08</t>
  </si>
  <si>
    <t>0177-10</t>
  </si>
  <si>
    <t>0168-08</t>
  </si>
  <si>
    <t>0075-09</t>
  </si>
  <si>
    <t>0358-13</t>
  </si>
  <si>
    <t>0125-14</t>
  </si>
  <si>
    <t>185-2016</t>
  </si>
  <si>
    <t>MEJORAMIENTO DE LOS SERVICIOS DE SALUD DE LOS PUESTOS DE SALUD DE HUANCCASCCA, LLACCHUA Y CCOCHA DE LA MICRO RED HAQUIRA, DIRESA APURIMAC</t>
  </si>
  <si>
    <t>0168-2008</t>
  </si>
  <si>
    <t>0075-2009</t>
  </si>
  <si>
    <t>0358-2013</t>
  </si>
  <si>
    <t>0125-2014</t>
  </si>
  <si>
    <t>0543-2016</t>
  </si>
  <si>
    <t>SIAF 6401</t>
  </si>
  <si>
    <t>MEJORAMIENTO INTEGRAL DE LA CAPACIDAD RESOLUTIVA DEL SERVICIO DE SALUD AMBIENTAL - DIRESA</t>
  </si>
  <si>
    <t>124-2016</t>
  </si>
  <si>
    <t>SALDO AL 31 DE DICIEMBRE  DEL 2016</t>
  </si>
  <si>
    <t>SALDO AL 31 DE DICIEMBRE DEL 2016</t>
  </si>
  <si>
    <t>SALDO AL 31 DE DICIEMBRE DE 2016</t>
  </si>
  <si>
    <t>N000000186</t>
  </si>
  <si>
    <t>RESOLUCION GERENCIAL GENERAL REGIONAL Nº 028-14-GR-AP/GG.- LIQUIDACION OBRA                              (MATG.)</t>
  </si>
  <si>
    <t>N000000189</t>
  </si>
  <si>
    <t>C.M. 51-0802-5-99-202, 51-0802-5-99-215, 51-0802-5-03-024.- RES.GERENCIAL GENERAL REGIONAL Nº 128-2014-GR-AP/GG.- (MATG.)</t>
  </si>
  <si>
    <t>123-2016</t>
  </si>
  <si>
    <t>CONSTRUCCION CARRETERA SANTA ROSA - ANTABAMBA - NINACCASA</t>
  </si>
  <si>
    <t>51-0802-5-95-001</t>
  </si>
  <si>
    <t>024-2014</t>
  </si>
  <si>
    <t>AYMARAES- ANTABAMBA</t>
  </si>
  <si>
    <t>51-0802-5-96-001</t>
  </si>
  <si>
    <t>51-0802-5-97-002</t>
  </si>
  <si>
    <t>51-0802-5-98-003</t>
  </si>
  <si>
    <t>189-2016</t>
  </si>
  <si>
    <t>CONSTRUCCION CARRETERA COLLAURO - MATALLA - COYLLURQUI</t>
  </si>
  <si>
    <t>51-0802-5-99-202</t>
  </si>
  <si>
    <t>51-0802-5-99-215</t>
  </si>
  <si>
    <t>51-0802-5-03-024</t>
  </si>
  <si>
    <t>128-2014</t>
  </si>
  <si>
    <t>SALDO AL 30 DE DICIEMBRE DEL 2016</t>
  </si>
  <si>
    <t>N000000211</t>
  </si>
  <si>
    <t>C.M. 008-14, 005-15 Y 114-16.- LIQUIDACION PROYECTO S/ RES. GERENCIAL GENERAL REGIONAL Nº 513-2016-GR-AP-GG (MATG.)</t>
  </si>
  <si>
    <t>211-2016</t>
  </si>
  <si>
    <t>008-2014</t>
  </si>
  <si>
    <t>005-2015</t>
  </si>
  <si>
    <t>114-2016</t>
  </si>
  <si>
    <t>513-2016</t>
  </si>
  <si>
    <t>INSTALACION DEL SISTEMA DE RIEGO POR ASPERSION EN LAS COMUNIDADE DE PITUHUANCA, UTAPARO, LLAUQUI Y KAUTIA, DISTRITO MARISCAL GAMARRA</t>
  </si>
  <si>
    <t>INSTALACION DE AGUA POTABLE NICOLANI - UNCABAMBA - CIRCA</t>
  </si>
  <si>
    <t>51-0802-5-98-008</t>
  </si>
  <si>
    <t>028-2014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</si>
</sst>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_-* #,##0.00\ _P_t_s_-;\-* #,##0.00\ _P_t_s_-;_-* &quot;-&quot;??\ _P_t_s_-;_-@_-"/>
    <numFmt numFmtId="166" formatCode="_-* #,##0\ _P_t_s_-;\-* #,##0\ _P_t_s_-;_-* &quot;-&quot;??\ _P_t_s_-;_-@_-"/>
    <numFmt numFmtId="167" formatCode="#,##0.00;[Red]#,##0.00"/>
    <numFmt numFmtId="168" formatCode="_(* #,##0.00_);_(* \(#,##0.00\);_(* &quot;&quot;??_);_(@_)"/>
    <numFmt numFmtId="169" formatCode="#,##0.###;\-#,##0.###;&quot;&quot;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10"/>
      <name val="Arial Narrow"/>
      <family val="2"/>
    </font>
    <font>
      <sz val="10"/>
      <color indexed="16"/>
      <name val="Arial Narrow"/>
      <family val="2"/>
    </font>
    <font>
      <sz val="10"/>
      <color indexed="58"/>
      <name val="Arial Narrow"/>
      <family val="2"/>
    </font>
    <font>
      <sz val="10"/>
      <color indexed="21"/>
      <name val="Arial Narrow"/>
      <family val="2"/>
    </font>
    <font>
      <sz val="10"/>
      <color indexed="63"/>
      <name val="Arial Narrow"/>
      <family val="2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6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/>
  </cellStyleXfs>
  <cellXfs count="589">
    <xf numFmtId="0" fontId="0" fillId="0" borderId="0" xfId="0"/>
    <xf numFmtId="0" fontId="0" fillId="0" borderId="0" xfId="0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167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2" fillId="0" borderId="4" xfId="0" applyFont="1" applyBorder="1"/>
    <xf numFmtId="0" fontId="7" fillId="0" borderId="1" xfId="0" applyFont="1" applyBorder="1"/>
    <xf numFmtId="0" fontId="7" fillId="0" borderId="5" xfId="0" applyFont="1" applyBorder="1"/>
    <xf numFmtId="0" fontId="6" fillId="0" borderId="1" xfId="0" applyFont="1" applyBorder="1"/>
    <xf numFmtId="0" fontId="8" fillId="0" borderId="6" xfId="0" applyFont="1" applyBorder="1"/>
    <xf numFmtId="0" fontId="8" fillId="0" borderId="1" xfId="0" applyFont="1" applyBorder="1"/>
    <xf numFmtId="0" fontId="0" fillId="0" borderId="7" xfId="0" applyBorder="1"/>
    <xf numFmtId="164" fontId="0" fillId="0" borderId="0" xfId="0" applyNumberFormat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167" fontId="13" fillId="0" borderId="13" xfId="0" applyNumberFormat="1" applyFont="1" applyBorder="1"/>
    <xf numFmtId="0" fontId="10" fillId="0" borderId="15" xfId="0" applyFont="1" applyBorder="1"/>
    <xf numFmtId="167" fontId="13" fillId="0" borderId="16" xfId="0" applyNumberFormat="1" applyFont="1" applyBorder="1"/>
    <xf numFmtId="0" fontId="10" fillId="0" borderId="6" xfId="0" applyFont="1" applyBorder="1"/>
    <xf numFmtId="4" fontId="2" fillId="0" borderId="17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5" xfId="0" applyBorder="1"/>
    <xf numFmtId="0" fontId="11" fillId="0" borderId="11" xfId="0" applyFont="1" applyBorder="1" applyAlignment="1">
      <alignment horizontal="center"/>
    </xf>
    <xf numFmtId="4" fontId="7" fillId="0" borderId="1" xfId="1" applyNumberFormat="1" applyFont="1" applyBorder="1"/>
    <xf numFmtId="0" fontId="12" fillId="0" borderId="11" xfId="0" applyFont="1" applyBorder="1" applyAlignment="1">
      <alignment horizontal="center"/>
    </xf>
    <xf numFmtId="0" fontId="11" fillId="0" borderId="1" xfId="0" applyFont="1" applyBorder="1"/>
    <xf numFmtId="4" fontId="8" fillId="0" borderId="1" xfId="0" applyNumberFormat="1" applyFont="1" applyBorder="1"/>
    <xf numFmtId="0" fontId="8" fillId="0" borderId="7" xfId="0" applyFont="1" applyBorder="1"/>
    <xf numFmtId="0" fontId="8" fillId="0" borderId="12" xfId="0" applyFont="1" applyBorder="1" applyAlignment="1">
      <alignment horizontal="center"/>
    </xf>
    <xf numFmtId="4" fontId="1" fillId="0" borderId="6" xfId="1" applyNumberFormat="1" applyFont="1" applyBorder="1"/>
    <xf numFmtId="4" fontId="0" fillId="0" borderId="6" xfId="0" applyNumberFormat="1" applyBorder="1"/>
    <xf numFmtId="0" fontId="8" fillId="0" borderId="8" xfId="0" applyFont="1" applyBorder="1"/>
    <xf numFmtId="0" fontId="0" fillId="0" borderId="14" xfId="0" applyBorder="1"/>
    <xf numFmtId="0" fontId="10" fillId="0" borderId="13" xfId="0" applyFont="1" applyBorder="1"/>
    <xf numFmtId="0" fontId="0" fillId="0" borderId="20" xfId="0" applyBorder="1"/>
    <xf numFmtId="0" fontId="0" fillId="2" borderId="0" xfId="0" applyFill="1"/>
    <xf numFmtId="0" fontId="4" fillId="0" borderId="0" xfId="0" applyFont="1" applyFill="1" applyAlignment="1">
      <alignment horizontal="center"/>
    </xf>
    <xf numFmtId="0" fontId="2" fillId="0" borderId="37" xfId="0" applyFont="1" applyBorder="1"/>
    <xf numFmtId="0" fontId="2" fillId="0" borderId="38" xfId="0" applyFont="1" applyBorder="1" applyAlignment="1">
      <alignment horizontal="center"/>
    </xf>
    <xf numFmtId="0" fontId="10" fillId="0" borderId="3" xfId="0" applyFont="1" applyBorder="1"/>
    <xf numFmtId="0" fontId="12" fillId="0" borderId="9" xfId="0" applyFont="1" applyBorder="1" applyAlignment="1">
      <alignment horizontal="center"/>
    </xf>
    <xf numFmtId="0" fontId="6" fillId="0" borderId="5" xfId="0" applyFont="1" applyBorder="1"/>
    <xf numFmtId="4" fontId="7" fillId="0" borderId="5" xfId="1" applyNumberFormat="1" applyFont="1" applyBorder="1"/>
    <xf numFmtId="4" fontId="0" fillId="0" borderId="5" xfId="0" applyNumberFormat="1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6" xfId="0" applyBorder="1"/>
    <xf numFmtId="0" fontId="11" fillId="2" borderId="1" xfId="0" applyFont="1" applyFill="1" applyBorder="1"/>
    <xf numFmtId="4" fontId="7" fillId="2" borderId="1" xfId="1" applyNumberFormat="1" applyFont="1" applyFill="1" applyBorder="1"/>
    <xf numFmtId="4" fontId="0" fillId="2" borderId="1" xfId="0" applyNumberFormat="1" applyFill="1" applyBorder="1"/>
    <xf numFmtId="0" fontId="11" fillId="2" borderId="11" xfId="0" applyFont="1" applyFill="1" applyBorder="1" applyAlignment="1">
      <alignment horizontal="center"/>
    </xf>
    <xf numFmtId="0" fontId="8" fillId="2" borderId="7" xfId="0" applyFont="1" applyFill="1" applyBorder="1"/>
    <xf numFmtId="0" fontId="8" fillId="0" borderId="34" xfId="0" applyFont="1" applyBorder="1" applyAlignment="1">
      <alignment horizontal="center"/>
    </xf>
    <xf numFmtId="0" fontId="8" fillId="0" borderId="26" xfId="0" applyFont="1" applyBorder="1"/>
    <xf numFmtId="4" fontId="1" fillId="0" borderId="26" xfId="1" applyNumberFormat="1" applyFont="1" applyBorder="1"/>
    <xf numFmtId="4" fontId="0" fillId="0" borderId="26" xfId="0" applyNumberFormat="1" applyBorder="1"/>
    <xf numFmtId="0" fontId="8" fillId="0" borderId="35" xfId="0" applyFont="1" applyBorder="1"/>
    <xf numFmtId="0" fontId="8" fillId="0" borderId="1" xfId="0" applyFont="1" applyBorder="1" applyAlignment="1">
      <alignment horizontal="center"/>
    </xf>
    <xf numFmtId="4" fontId="1" fillId="0" borderId="1" xfId="1" applyNumberFormat="1" applyFont="1" applyBorder="1"/>
    <xf numFmtId="4" fontId="1" fillId="0" borderId="0" xfId="1" applyNumberFormat="1" applyFont="1" applyFill="1" applyBorder="1"/>
    <xf numFmtId="165" fontId="0" fillId="0" borderId="0" xfId="1" applyFont="1"/>
    <xf numFmtId="165" fontId="0" fillId="0" borderId="0" xfId="1" applyFont="1" applyAlignment="1">
      <alignment horizontal="right"/>
    </xf>
    <xf numFmtId="165" fontId="0" fillId="0" borderId="0" xfId="1" applyFont="1" applyAlignment="1"/>
    <xf numFmtId="0" fontId="4" fillId="0" borderId="0" xfId="0" applyFont="1" applyFill="1" applyAlignment="1">
      <alignment horizontal="center"/>
    </xf>
    <xf numFmtId="0" fontId="16" fillId="0" borderId="40" xfId="0" applyNumberFormat="1" applyFont="1" applyFill="1" applyBorder="1" applyAlignment="1">
      <alignment vertical="top"/>
    </xf>
    <xf numFmtId="0" fontId="16" fillId="0" borderId="41" xfId="0" applyNumberFormat="1" applyFont="1" applyFill="1" applyBorder="1" applyAlignment="1">
      <alignment vertical="top"/>
    </xf>
    <xf numFmtId="168" fontId="16" fillId="0" borderId="42" xfId="0" applyNumberFormat="1" applyFont="1" applyFill="1" applyBorder="1" applyAlignment="1">
      <alignment vertical="top"/>
    </xf>
    <xf numFmtId="169" fontId="16" fillId="0" borderId="43" xfId="0" applyNumberFormat="1" applyFont="1" applyFill="1" applyBorder="1" applyAlignment="1">
      <alignment horizontal="center" vertical="top"/>
    </xf>
    <xf numFmtId="169" fontId="16" fillId="0" borderId="42" xfId="0" applyNumberFormat="1" applyFont="1" applyFill="1" applyBorder="1" applyAlignment="1">
      <alignment horizontal="center" vertical="top"/>
    </xf>
    <xf numFmtId="14" fontId="16" fillId="0" borderId="42" xfId="0" applyNumberFormat="1" applyFont="1" applyFill="1" applyBorder="1" applyAlignment="1">
      <alignment vertical="top"/>
    </xf>
    <xf numFmtId="0" fontId="16" fillId="0" borderId="42" xfId="0" applyNumberFormat="1" applyFont="1" applyFill="1" applyBorder="1" applyAlignment="1">
      <alignment vertical="top" wrapText="1"/>
    </xf>
    <xf numFmtId="0" fontId="17" fillId="0" borderId="40" xfId="0" applyNumberFormat="1" applyFont="1" applyFill="1" applyBorder="1" applyAlignment="1">
      <alignment vertical="top"/>
    </xf>
    <xf numFmtId="0" fontId="17" fillId="0" borderId="41" xfId="0" applyNumberFormat="1" applyFont="1" applyFill="1" applyBorder="1" applyAlignment="1">
      <alignment vertical="top"/>
    </xf>
    <xf numFmtId="168" fontId="17" fillId="0" borderId="42" xfId="0" applyNumberFormat="1" applyFont="1" applyFill="1" applyBorder="1" applyAlignment="1">
      <alignment vertical="top"/>
    </xf>
    <xf numFmtId="169" fontId="17" fillId="0" borderId="43" xfId="0" applyNumberFormat="1" applyFont="1" applyFill="1" applyBorder="1" applyAlignment="1">
      <alignment horizontal="center" vertical="top"/>
    </xf>
    <xf numFmtId="169" fontId="17" fillId="0" borderId="42" xfId="0" applyNumberFormat="1" applyFont="1" applyFill="1" applyBorder="1" applyAlignment="1">
      <alignment horizontal="center" vertical="top"/>
    </xf>
    <xf numFmtId="14" fontId="17" fillId="0" borderId="42" xfId="0" applyNumberFormat="1" applyFont="1" applyFill="1" applyBorder="1" applyAlignment="1">
      <alignment vertical="top"/>
    </xf>
    <xf numFmtId="0" fontId="17" fillId="0" borderId="42" xfId="0" applyNumberFormat="1" applyFont="1" applyFill="1" applyBorder="1" applyAlignment="1">
      <alignment vertical="top" wrapText="1"/>
    </xf>
    <xf numFmtId="0" fontId="18" fillId="0" borderId="40" xfId="0" applyNumberFormat="1" applyFont="1" applyFill="1" applyBorder="1" applyAlignment="1">
      <alignment vertical="top"/>
    </xf>
    <xf numFmtId="0" fontId="18" fillId="0" borderId="41" xfId="0" applyNumberFormat="1" applyFont="1" applyFill="1" applyBorder="1" applyAlignment="1">
      <alignment vertical="top"/>
    </xf>
    <xf numFmtId="168" fontId="18" fillId="0" borderId="42" xfId="0" applyNumberFormat="1" applyFont="1" applyFill="1" applyBorder="1" applyAlignment="1">
      <alignment vertical="top"/>
    </xf>
    <xf numFmtId="169" fontId="18" fillId="0" borderId="43" xfId="0" applyNumberFormat="1" applyFont="1" applyFill="1" applyBorder="1" applyAlignment="1">
      <alignment horizontal="center" vertical="top"/>
    </xf>
    <xf numFmtId="169" fontId="18" fillId="0" borderId="42" xfId="0" applyNumberFormat="1" applyFont="1" applyFill="1" applyBorder="1" applyAlignment="1">
      <alignment horizontal="center" vertical="top"/>
    </xf>
    <xf numFmtId="14" fontId="18" fillId="0" borderId="42" xfId="0" applyNumberFormat="1" applyFont="1" applyFill="1" applyBorder="1" applyAlignment="1">
      <alignment vertical="top"/>
    </xf>
    <xf numFmtId="0" fontId="18" fillId="0" borderId="42" xfId="0" applyNumberFormat="1" applyFont="1" applyFill="1" applyBorder="1" applyAlignment="1">
      <alignment vertical="top" wrapText="1"/>
    </xf>
    <xf numFmtId="0" fontId="15" fillId="0" borderId="40" xfId="0" applyNumberFormat="1" applyFont="1" applyFill="1" applyBorder="1" applyAlignment="1">
      <alignment vertical="top"/>
    </xf>
    <xf numFmtId="0" fontId="15" fillId="0" borderId="41" xfId="0" applyNumberFormat="1" applyFont="1" applyFill="1" applyBorder="1" applyAlignment="1">
      <alignment vertical="top"/>
    </xf>
    <xf numFmtId="168" fontId="15" fillId="0" borderId="42" xfId="0" applyNumberFormat="1" applyFont="1" applyFill="1" applyBorder="1" applyAlignment="1">
      <alignment vertical="top"/>
    </xf>
    <xf numFmtId="169" fontId="15" fillId="0" borderId="43" xfId="0" applyNumberFormat="1" applyFont="1" applyFill="1" applyBorder="1" applyAlignment="1">
      <alignment horizontal="center" vertical="top"/>
    </xf>
    <xf numFmtId="169" fontId="15" fillId="0" borderId="42" xfId="0" applyNumberFormat="1" applyFont="1" applyFill="1" applyBorder="1" applyAlignment="1">
      <alignment horizontal="center" vertical="top"/>
    </xf>
    <xf numFmtId="14" fontId="15" fillId="0" borderId="42" xfId="0" applyNumberFormat="1" applyFont="1" applyFill="1" applyBorder="1" applyAlignment="1">
      <alignment vertical="top"/>
    </xf>
    <xf numFmtId="0" fontId="15" fillId="0" borderId="42" xfId="0" applyNumberFormat="1" applyFont="1" applyFill="1" applyBorder="1" applyAlignment="1">
      <alignment vertical="top" wrapText="1"/>
    </xf>
    <xf numFmtId="0" fontId="19" fillId="0" borderId="40" xfId="0" applyNumberFormat="1" applyFont="1" applyFill="1" applyBorder="1" applyAlignment="1">
      <alignment vertical="top"/>
    </xf>
    <xf numFmtId="0" fontId="19" fillId="0" borderId="41" xfId="0" applyNumberFormat="1" applyFont="1" applyFill="1" applyBorder="1" applyAlignment="1">
      <alignment vertical="top"/>
    </xf>
    <xf numFmtId="168" fontId="19" fillId="0" borderId="42" xfId="0" applyNumberFormat="1" applyFont="1" applyFill="1" applyBorder="1" applyAlignment="1">
      <alignment vertical="top"/>
    </xf>
    <xf numFmtId="169" fontId="19" fillId="0" borderId="43" xfId="0" applyNumberFormat="1" applyFont="1" applyFill="1" applyBorder="1" applyAlignment="1">
      <alignment horizontal="center" vertical="top"/>
    </xf>
    <xf numFmtId="169" fontId="19" fillId="0" borderId="42" xfId="0" applyNumberFormat="1" applyFont="1" applyFill="1" applyBorder="1" applyAlignment="1">
      <alignment horizontal="center" vertical="top"/>
    </xf>
    <xf numFmtId="14" fontId="19" fillId="0" borderId="42" xfId="0" applyNumberFormat="1" applyFont="1" applyFill="1" applyBorder="1" applyAlignment="1">
      <alignment vertical="top"/>
    </xf>
    <xf numFmtId="0" fontId="19" fillId="0" borderId="42" xfId="0" applyNumberFormat="1" applyFont="1" applyFill="1" applyBorder="1" applyAlignment="1">
      <alignment vertical="top" wrapText="1"/>
    </xf>
    <xf numFmtId="0" fontId="14" fillId="0" borderId="0" xfId="0" applyFont="1"/>
    <xf numFmtId="40" fontId="14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0" fontId="14" fillId="0" borderId="1" xfId="0" applyFont="1" applyBorder="1"/>
    <xf numFmtId="0" fontId="14" fillId="0" borderId="50" xfId="0" applyFont="1" applyBorder="1" applyAlignment="1">
      <alignment horizontal="center"/>
    </xf>
    <xf numFmtId="0" fontId="14" fillId="0" borderId="5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14" fillId="0" borderId="24" xfId="0" applyFont="1" applyBorder="1"/>
    <xf numFmtId="0" fontId="14" fillId="0" borderId="64" xfId="0" applyFont="1" applyBorder="1" applyAlignment="1">
      <alignment horizontal="center"/>
    </xf>
    <xf numFmtId="0" fontId="14" fillId="0" borderId="66" xfId="0" applyFont="1" applyBorder="1"/>
    <xf numFmtId="0" fontId="0" fillId="0" borderId="67" xfId="0" applyBorder="1" applyAlignment="1">
      <alignment horizontal="center"/>
    </xf>
    <xf numFmtId="0" fontId="14" fillId="0" borderId="26" xfId="0" applyFont="1" applyBorder="1"/>
    <xf numFmtId="0" fontId="2" fillId="0" borderId="4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68" xfId="0" applyFont="1" applyBorder="1"/>
    <xf numFmtId="0" fontId="14" fillId="0" borderId="69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3" borderId="0" xfId="0" applyFont="1" applyFill="1" applyAlignment="1">
      <alignment horizontal="right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40" fontId="21" fillId="3" borderId="0" xfId="0" applyNumberFormat="1" applyFont="1" applyFill="1" applyAlignment="1">
      <alignment horizontal="right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0" borderId="76" xfId="0" applyFont="1" applyFill="1" applyBorder="1" applyAlignment="1">
      <alignment horizontal="center" vertical="center"/>
    </xf>
    <xf numFmtId="0" fontId="22" fillId="0" borderId="81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/>
    </xf>
    <xf numFmtId="40" fontId="22" fillId="3" borderId="69" xfId="0" applyNumberFormat="1" applyFont="1" applyFill="1" applyBorder="1" applyAlignment="1">
      <alignment horizontal="center" vertical="center"/>
    </xf>
    <xf numFmtId="0" fontId="22" fillId="0" borderId="65" xfId="0" applyFont="1" applyFill="1" applyBorder="1" applyAlignment="1">
      <alignment horizontal="center" vertical="center"/>
    </xf>
    <xf numFmtId="0" fontId="22" fillId="0" borderId="66" xfId="0" applyFont="1" applyFill="1" applyBorder="1" applyAlignment="1">
      <alignment horizontal="center" vertical="center"/>
    </xf>
    <xf numFmtId="0" fontId="22" fillId="0" borderId="66" xfId="0" applyFont="1" applyFill="1" applyBorder="1" applyAlignment="1">
      <alignment horizontal="center" vertical="center" wrapText="1"/>
    </xf>
    <xf numFmtId="40" fontId="22" fillId="3" borderId="67" xfId="0" applyNumberFormat="1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40" fontId="21" fillId="3" borderId="64" xfId="0" applyNumberFormat="1" applyFont="1" applyFill="1" applyBorder="1" applyAlignment="1">
      <alignment horizontal="right" vertical="center"/>
    </xf>
    <xf numFmtId="0" fontId="21" fillId="0" borderId="49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40" fontId="21" fillId="3" borderId="50" xfId="0" applyNumberFormat="1" applyFont="1" applyFill="1" applyBorder="1" applyAlignment="1">
      <alignment horizontal="right" vertical="center"/>
    </xf>
    <xf numFmtId="166" fontId="21" fillId="0" borderId="1" xfId="1" applyNumberFormat="1" applyFont="1" applyFill="1" applyBorder="1" applyAlignment="1">
      <alignment horizontal="center" vertical="center"/>
    </xf>
    <xf numFmtId="40" fontId="21" fillId="3" borderId="50" xfId="1" applyNumberFormat="1" applyFont="1" applyFill="1" applyBorder="1" applyAlignment="1">
      <alignment horizontal="right" vertical="center"/>
    </xf>
    <xf numFmtId="0" fontId="21" fillId="0" borderId="51" xfId="0" applyFont="1" applyFill="1" applyBorder="1" applyAlignment="1">
      <alignment horizontal="center" vertical="center"/>
    </xf>
    <xf numFmtId="4" fontId="21" fillId="0" borderId="52" xfId="0" applyNumberFormat="1" applyFont="1" applyFill="1" applyBorder="1" applyAlignment="1">
      <alignment horizontal="left" vertical="center"/>
    </xf>
    <xf numFmtId="4" fontId="21" fillId="0" borderId="52" xfId="0" applyNumberFormat="1" applyFont="1" applyFill="1" applyBorder="1" applyAlignment="1">
      <alignment horizontal="center" vertical="center"/>
    </xf>
    <xf numFmtId="40" fontId="21" fillId="3" borderId="53" xfId="0" applyNumberFormat="1" applyFont="1" applyFill="1" applyBorder="1" applyAlignment="1">
      <alignment horizontal="right" vertical="center"/>
    </xf>
    <xf numFmtId="0" fontId="22" fillId="0" borderId="54" xfId="0" applyFont="1" applyBorder="1" applyAlignment="1">
      <alignment vertical="center"/>
    </xf>
    <xf numFmtId="0" fontId="22" fillId="0" borderId="55" xfId="0" applyFont="1" applyBorder="1" applyAlignment="1">
      <alignment horizontal="center" vertical="center"/>
    </xf>
    <xf numFmtId="165" fontId="21" fillId="0" borderId="55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40" fontId="21" fillId="3" borderId="0" xfId="0" applyNumberFormat="1" applyFont="1" applyFill="1" applyBorder="1" applyAlignment="1">
      <alignment horizontal="right" vertical="center"/>
    </xf>
    <xf numFmtId="0" fontId="22" fillId="0" borderId="46" xfId="0" applyFont="1" applyFill="1" applyBorder="1" applyAlignment="1">
      <alignment horizontal="center" vertical="center"/>
    </xf>
    <xf numFmtId="0" fontId="22" fillId="0" borderId="62" xfId="0" applyFont="1" applyFill="1" applyBorder="1" applyAlignment="1">
      <alignment horizontal="center" vertical="center"/>
    </xf>
    <xf numFmtId="0" fontId="22" fillId="0" borderId="62" xfId="0" applyFont="1" applyFill="1" applyBorder="1" applyAlignment="1">
      <alignment horizontal="center" vertical="center" wrapText="1"/>
    </xf>
    <xf numFmtId="40" fontId="22" fillId="3" borderId="63" xfId="0" applyNumberFormat="1" applyFont="1" applyFill="1" applyBorder="1" applyAlignment="1">
      <alignment horizontal="center" vertical="center"/>
    </xf>
    <xf numFmtId="40" fontId="22" fillId="3" borderId="66" xfId="0" applyNumberFormat="1" applyFont="1" applyFill="1" applyBorder="1" applyAlignment="1">
      <alignment horizontal="right" vertical="center"/>
    </xf>
    <xf numFmtId="0" fontId="21" fillId="0" borderId="84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justify" vertical="center"/>
    </xf>
    <xf numFmtId="0" fontId="21" fillId="0" borderId="22" xfId="0" applyFont="1" applyFill="1" applyBorder="1" applyAlignment="1">
      <alignment horizontal="justify" vertical="center"/>
    </xf>
    <xf numFmtId="4" fontId="21" fillId="0" borderId="22" xfId="0" applyNumberFormat="1" applyFont="1" applyFill="1" applyBorder="1" applyAlignment="1">
      <alignment horizontal="justify" vertical="center"/>
    </xf>
    <xf numFmtId="4" fontId="21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0" fontId="21" fillId="3" borderId="57" xfId="0" applyNumberFormat="1" applyFont="1" applyFill="1" applyBorder="1" applyAlignment="1">
      <alignment horizontal="right" vertical="center"/>
    </xf>
    <xf numFmtId="0" fontId="21" fillId="0" borderId="60" xfId="0" applyFont="1" applyFill="1" applyBorder="1" applyAlignment="1">
      <alignment horizontal="center" vertical="center"/>
    </xf>
    <xf numFmtId="40" fontId="21" fillId="3" borderId="59" xfId="0" applyNumberFormat="1" applyFont="1" applyFill="1" applyBorder="1" applyAlignment="1">
      <alignment horizontal="right" vertical="center"/>
    </xf>
    <xf numFmtId="4" fontId="21" fillId="0" borderId="26" xfId="0" applyNumberFormat="1" applyFont="1" applyFill="1" applyBorder="1" applyAlignment="1">
      <alignment horizontal="center" vertical="center"/>
    </xf>
    <xf numFmtId="4" fontId="21" fillId="0" borderId="27" xfId="0" applyNumberFormat="1" applyFont="1" applyFill="1" applyBorder="1" applyAlignment="1">
      <alignment horizontal="center" vertical="center"/>
    </xf>
    <xf numFmtId="168" fontId="24" fillId="3" borderId="50" xfId="0" applyNumberFormat="1" applyFont="1" applyFill="1" applyBorder="1" applyAlignment="1">
      <alignment horizontal="right" vertical="center"/>
    </xf>
    <xf numFmtId="0" fontId="21" fillId="0" borderId="60" xfId="0" applyFont="1" applyBorder="1" applyAlignment="1">
      <alignment horizontal="center" vertical="center"/>
    </xf>
    <xf numFmtId="0" fontId="21" fillId="0" borderId="25" xfId="0" applyFont="1" applyBorder="1" applyAlignment="1">
      <alignment vertical="center" wrapText="1"/>
    </xf>
    <xf numFmtId="0" fontId="21" fillId="0" borderId="26" xfId="0" applyFont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165" fontId="21" fillId="0" borderId="68" xfId="1" applyFont="1" applyFill="1" applyBorder="1" applyAlignment="1">
      <alignment horizontal="center" vertical="center"/>
    </xf>
    <xf numFmtId="40" fontId="22" fillId="4" borderId="69" xfId="1" applyNumberFormat="1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77" xfId="0" applyFont="1" applyFill="1" applyBorder="1" applyAlignment="1">
      <alignment horizontal="center" vertical="center"/>
    </xf>
    <xf numFmtId="0" fontId="22" fillId="0" borderId="77" xfId="0" applyFont="1" applyFill="1" applyBorder="1" applyAlignment="1">
      <alignment horizontal="center" vertical="center" wrapText="1"/>
    </xf>
    <xf numFmtId="0" fontId="22" fillId="0" borderId="75" xfId="0" applyFont="1" applyFill="1" applyBorder="1" applyAlignment="1">
      <alignment horizontal="center" vertical="center"/>
    </xf>
    <xf numFmtId="40" fontId="22" fillId="3" borderId="0" xfId="0" applyNumberFormat="1" applyFont="1" applyFill="1" applyBorder="1" applyAlignment="1">
      <alignment horizontal="right" vertical="center"/>
    </xf>
    <xf numFmtId="40" fontId="21" fillId="3" borderId="80" xfId="0" applyNumberFormat="1" applyFont="1" applyFill="1" applyBorder="1" applyAlignment="1">
      <alignment horizontal="right" vertical="center"/>
    </xf>
    <xf numFmtId="0" fontId="21" fillId="0" borderId="72" xfId="0" applyFont="1" applyFill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165" fontId="21" fillId="0" borderId="73" xfId="1" applyFont="1" applyFill="1" applyBorder="1" applyAlignment="1">
      <alignment horizontal="center" vertical="center"/>
    </xf>
    <xf numFmtId="40" fontId="22" fillId="3" borderId="67" xfId="0" applyNumberFormat="1" applyFont="1" applyFill="1" applyBorder="1" applyAlignment="1">
      <alignment horizontal="right" vertical="center"/>
    </xf>
    <xf numFmtId="40" fontId="21" fillId="3" borderId="59" xfId="1" applyNumberFormat="1" applyFont="1" applyFill="1" applyBorder="1" applyAlignment="1">
      <alignment horizontal="right" vertical="center"/>
    </xf>
    <xf numFmtId="0" fontId="21" fillId="0" borderId="65" xfId="0" applyFont="1" applyFill="1" applyBorder="1" applyAlignment="1">
      <alignment horizontal="center" vertical="center"/>
    </xf>
    <xf numFmtId="40" fontId="22" fillId="4" borderId="56" xfId="1" applyNumberFormat="1" applyFont="1" applyFill="1" applyBorder="1" applyAlignment="1">
      <alignment horizontal="right" vertical="center"/>
    </xf>
    <xf numFmtId="0" fontId="22" fillId="0" borderId="2" xfId="0" applyFont="1" applyBorder="1" applyAlignment="1">
      <alignment vertical="center"/>
    </xf>
    <xf numFmtId="0" fontId="22" fillId="0" borderId="82" xfId="0" applyFont="1" applyFill="1" applyBorder="1" applyAlignment="1">
      <alignment horizontal="center" vertical="center"/>
    </xf>
    <xf numFmtId="0" fontId="22" fillId="0" borderId="83" xfId="0" applyFont="1" applyFill="1" applyBorder="1" applyAlignment="1">
      <alignment horizontal="center" vertical="center"/>
    </xf>
    <xf numFmtId="0" fontId="22" fillId="0" borderId="83" xfId="0" applyFont="1" applyFill="1" applyBorder="1" applyAlignment="1">
      <alignment horizontal="center" vertical="center" wrapText="1"/>
    </xf>
    <xf numFmtId="40" fontId="22" fillId="3" borderId="83" xfId="0" applyNumberFormat="1" applyFont="1" applyFill="1" applyBorder="1" applyAlignment="1">
      <alignment horizontal="right" vertical="center"/>
    </xf>
    <xf numFmtId="0" fontId="21" fillId="0" borderId="79" xfId="0" applyFont="1" applyFill="1" applyBorder="1" applyAlignment="1">
      <alignment vertical="center"/>
    </xf>
    <xf numFmtId="0" fontId="21" fillId="0" borderId="7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" fontId="21" fillId="0" borderId="26" xfId="0" applyNumberFormat="1" applyFont="1" applyFill="1" applyBorder="1" applyAlignment="1">
      <alignment horizontal="left" vertical="center"/>
    </xf>
    <xf numFmtId="0" fontId="21" fillId="0" borderId="99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11" xfId="0" applyFont="1" applyFill="1" applyBorder="1" applyAlignment="1">
      <alignment horizontal="center" vertical="center"/>
    </xf>
    <xf numFmtId="40" fontId="22" fillId="4" borderId="74" xfId="1" applyNumberFormat="1" applyFont="1" applyFill="1" applyBorder="1" applyAlignment="1">
      <alignment horizontal="right" vertical="center"/>
    </xf>
    <xf numFmtId="0" fontId="21" fillId="0" borderId="98" xfId="0" applyFont="1" applyFill="1" applyBorder="1" applyAlignment="1">
      <alignment horizontal="center" vertical="center"/>
    </xf>
    <xf numFmtId="0" fontId="21" fillId="0" borderId="97" xfId="0" applyFont="1" applyFill="1" applyBorder="1" applyAlignment="1">
      <alignment horizontal="left" vertical="center" wrapText="1"/>
    </xf>
    <xf numFmtId="0" fontId="21" fillId="0" borderId="86" xfId="0" applyFont="1" applyFill="1" applyBorder="1" applyAlignment="1">
      <alignment horizontal="center" vertical="center"/>
    </xf>
    <xf numFmtId="166" fontId="21" fillId="0" borderId="21" xfId="1" applyNumberFormat="1" applyFont="1" applyFill="1" applyBorder="1" applyAlignment="1">
      <alignment horizontal="center" vertical="center"/>
    </xf>
    <xf numFmtId="40" fontId="21" fillId="3" borderId="87" xfId="0" applyNumberFormat="1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40" fontId="21" fillId="3" borderId="88" xfId="0" applyNumberFormat="1" applyFont="1" applyFill="1" applyBorder="1" applyAlignment="1">
      <alignment horizontal="right" vertical="center"/>
    </xf>
    <xf numFmtId="4" fontId="21" fillId="0" borderId="30" xfId="0" applyNumberFormat="1" applyFont="1" applyFill="1" applyBorder="1" applyAlignment="1">
      <alignment horizontal="center" vertical="center"/>
    </xf>
    <xf numFmtId="4" fontId="21" fillId="0" borderId="21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justify" vertical="center"/>
    </xf>
    <xf numFmtId="40" fontId="21" fillId="3" borderId="88" xfId="1" applyNumberFormat="1" applyFont="1" applyFill="1" applyBorder="1" applyAlignment="1">
      <alignment horizontal="right" vertical="center"/>
    </xf>
    <xf numFmtId="4" fontId="21" fillId="0" borderId="85" xfId="0" applyNumberFormat="1" applyFont="1" applyFill="1" applyBorder="1" applyAlignment="1">
      <alignment horizontal="left" vertical="center"/>
    </xf>
    <xf numFmtId="4" fontId="21" fillId="0" borderId="21" xfId="0" applyNumberFormat="1" applyFont="1" applyFill="1" applyBorder="1" applyAlignment="1">
      <alignment horizontal="left" vertical="center"/>
    </xf>
    <xf numFmtId="0" fontId="21" fillId="0" borderId="100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justify" vertical="center"/>
    </xf>
    <xf numFmtId="0" fontId="21" fillId="0" borderId="32" xfId="0" applyFont="1" applyFill="1" applyBorder="1" applyAlignment="1">
      <alignment horizontal="center" vertical="center"/>
    </xf>
    <xf numFmtId="40" fontId="21" fillId="3" borderId="89" xfId="1" applyNumberFormat="1" applyFont="1" applyFill="1" applyBorder="1" applyAlignment="1">
      <alignment horizontal="right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justify" vertical="center"/>
    </xf>
    <xf numFmtId="0" fontId="22" fillId="0" borderId="77" xfId="0" applyFont="1" applyBorder="1" applyAlignment="1">
      <alignment horizontal="center" vertical="center"/>
    </xf>
    <xf numFmtId="165" fontId="21" fillId="0" borderId="77" xfId="1" applyFont="1" applyFill="1" applyBorder="1" applyAlignment="1">
      <alignment horizontal="center" vertical="center"/>
    </xf>
    <xf numFmtId="40" fontId="21" fillId="3" borderId="0" xfId="1" applyNumberFormat="1" applyFont="1" applyFill="1" applyAlignment="1">
      <alignment horizontal="right" vertical="center"/>
    </xf>
    <xf numFmtId="4" fontId="21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26" xfId="0" applyFont="1" applyFill="1" applyBorder="1" applyAlignment="1">
      <alignment horizontal="left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79" xfId="0" applyFont="1" applyFill="1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/>
    </xf>
    <xf numFmtId="166" fontId="21" fillId="3" borderId="1" xfId="1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60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center" vertical="center"/>
    </xf>
    <xf numFmtId="166" fontId="21" fillId="3" borderId="26" xfId="1" applyNumberFormat="1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left" vertical="center"/>
    </xf>
    <xf numFmtId="165" fontId="21" fillId="0" borderId="90" xfId="1" applyFont="1" applyFill="1" applyBorder="1" applyAlignment="1">
      <alignment horizontal="center" vertical="center"/>
    </xf>
    <xf numFmtId="0" fontId="21" fillId="0" borderId="101" xfId="0" applyFont="1" applyFill="1" applyBorder="1" applyAlignment="1">
      <alignment horizontal="center" vertical="center"/>
    </xf>
    <xf numFmtId="40" fontId="21" fillId="3" borderId="70" xfId="0" applyNumberFormat="1" applyFont="1" applyFill="1" applyBorder="1" applyAlignment="1">
      <alignment horizontal="right" vertical="center"/>
    </xf>
    <xf numFmtId="40" fontId="21" fillId="3" borderId="7" xfId="0" applyNumberFormat="1" applyFont="1" applyFill="1" applyBorder="1" applyAlignment="1">
      <alignment horizontal="right" vertical="center"/>
    </xf>
    <xf numFmtId="40" fontId="21" fillId="3" borderId="7" xfId="1" applyNumberFormat="1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91" xfId="0" applyFont="1" applyFill="1" applyBorder="1" applyAlignment="1">
      <alignment horizontal="center" vertical="center"/>
    </xf>
    <xf numFmtId="0" fontId="22" fillId="0" borderId="92" xfId="0" applyFont="1" applyFill="1" applyBorder="1" applyAlignment="1">
      <alignment vertical="center"/>
    </xf>
    <xf numFmtId="0" fontId="22" fillId="0" borderId="92" xfId="0" applyFont="1" applyFill="1" applyBorder="1" applyAlignment="1">
      <alignment horizontal="center" vertical="center"/>
    </xf>
    <xf numFmtId="4" fontId="21" fillId="3" borderId="93" xfId="0" applyNumberFormat="1" applyFont="1" applyFill="1" applyBorder="1" applyAlignment="1">
      <alignment horizontal="right" vertical="center"/>
    </xf>
    <xf numFmtId="17" fontId="21" fillId="0" borderId="98" xfId="0" applyNumberFormat="1" applyFont="1" applyFill="1" applyBorder="1" applyAlignment="1">
      <alignment horizontal="center" vertical="center"/>
    </xf>
    <xf numFmtId="4" fontId="21" fillId="3" borderId="87" xfId="0" applyNumberFormat="1" applyFont="1" applyFill="1" applyBorder="1" applyAlignment="1">
      <alignment horizontal="right" vertical="center"/>
    </xf>
    <xf numFmtId="4" fontId="21" fillId="3" borderId="88" xfId="0" applyNumberFormat="1" applyFont="1" applyFill="1" applyBorder="1" applyAlignment="1">
      <alignment horizontal="right" vertical="center"/>
    </xf>
    <xf numFmtId="4" fontId="21" fillId="3" borderId="88" xfId="1" applyNumberFormat="1" applyFont="1" applyFill="1" applyBorder="1" applyAlignment="1">
      <alignment horizontal="right" vertical="center"/>
    </xf>
    <xf numFmtId="0" fontId="21" fillId="0" borderId="113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left" vertical="center"/>
    </xf>
    <xf numFmtId="0" fontId="21" fillId="0" borderId="52" xfId="0" applyFont="1" applyFill="1" applyBorder="1" applyAlignment="1">
      <alignment horizontal="center" vertical="center"/>
    </xf>
    <xf numFmtId="166" fontId="21" fillId="0" borderId="52" xfId="1" applyNumberFormat="1" applyFont="1" applyFill="1" applyBorder="1" applyAlignment="1">
      <alignment horizontal="center" vertical="center"/>
    </xf>
    <xf numFmtId="4" fontId="21" fillId="3" borderId="104" xfId="0" applyNumberFormat="1" applyFont="1" applyFill="1" applyBorder="1" applyAlignment="1">
      <alignment horizontal="right" vertical="center"/>
    </xf>
    <xf numFmtId="4" fontId="22" fillId="4" borderId="56" xfId="1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1" fontId="21" fillId="0" borderId="0" xfId="0" applyNumberFormat="1" applyFont="1" applyAlignment="1">
      <alignment horizontal="center"/>
    </xf>
    <xf numFmtId="0" fontId="22" fillId="0" borderId="94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66" xfId="0" applyFont="1" applyBorder="1" applyAlignment="1">
      <alignment horizontal="center"/>
    </xf>
    <xf numFmtId="0" fontId="21" fillId="0" borderId="66" xfId="0" applyFont="1" applyBorder="1"/>
    <xf numFmtId="4" fontId="21" fillId="0" borderId="66" xfId="0" applyNumberFormat="1" applyFont="1" applyBorder="1"/>
    <xf numFmtId="0" fontId="21" fillId="0" borderId="95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71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4" xfId="0" applyFont="1" applyBorder="1"/>
    <xf numFmtId="0" fontId="21" fillId="0" borderId="26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/>
    <xf numFmtId="0" fontId="21" fillId="0" borderId="4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wrapText="1"/>
    </xf>
    <xf numFmtId="0" fontId="21" fillId="0" borderId="60" xfId="0" applyFont="1" applyBorder="1" applyAlignment="1">
      <alignment horizontal="center"/>
    </xf>
    <xf numFmtId="0" fontId="21" fillId="0" borderId="26" xfId="0" applyFont="1" applyBorder="1"/>
    <xf numFmtId="4" fontId="21" fillId="0" borderId="24" xfId="0" applyNumberFormat="1" applyFont="1" applyBorder="1"/>
    <xf numFmtId="0" fontId="21" fillId="0" borderId="1" xfId="0" applyFont="1" applyBorder="1"/>
    <xf numFmtId="4" fontId="21" fillId="0" borderId="1" xfId="0" applyNumberFormat="1" applyFont="1" applyBorder="1"/>
    <xf numFmtId="4" fontId="21" fillId="0" borderId="1" xfId="0" applyNumberFormat="1" applyFont="1" applyBorder="1" applyAlignment="1">
      <alignment vertical="center"/>
    </xf>
    <xf numFmtId="4" fontId="21" fillId="0" borderId="26" xfId="0" applyNumberFormat="1" applyFont="1" applyBorder="1"/>
    <xf numFmtId="0" fontId="21" fillId="0" borderId="54" xfId="0" applyFont="1" applyBorder="1" applyAlignment="1">
      <alignment horizontal="center"/>
    </xf>
    <xf numFmtId="40" fontId="22" fillId="4" borderId="68" xfId="0" applyNumberFormat="1" applyFont="1" applyFill="1" applyBorder="1" applyAlignment="1">
      <alignment vertical="center"/>
    </xf>
    <xf numFmtId="4" fontId="21" fillId="3" borderId="0" xfId="0" applyNumberFormat="1" applyFont="1" applyFill="1" applyBorder="1"/>
    <xf numFmtId="0" fontId="21" fillId="3" borderId="0" xfId="0" applyFont="1" applyFill="1"/>
    <xf numFmtId="0" fontId="21" fillId="3" borderId="0" xfId="0" applyFont="1" applyFill="1" applyBorder="1"/>
    <xf numFmtId="0" fontId="21" fillId="3" borderId="67" xfId="0" applyFont="1" applyFill="1" applyBorder="1"/>
    <xf numFmtId="4" fontId="21" fillId="3" borderId="0" xfId="0" applyNumberFormat="1" applyFont="1" applyFill="1"/>
    <xf numFmtId="0" fontId="21" fillId="3" borderId="103" xfId="0" applyFont="1" applyFill="1" applyBorder="1"/>
    <xf numFmtId="4" fontId="21" fillId="3" borderId="66" xfId="0" applyNumberFormat="1" applyFont="1" applyFill="1" applyBorder="1"/>
    <xf numFmtId="4" fontId="21" fillId="3" borderId="110" xfId="0" applyNumberFormat="1" applyFont="1" applyFill="1" applyBorder="1"/>
    <xf numFmtId="4" fontId="21" fillId="3" borderId="109" xfId="0" applyNumberFormat="1" applyFont="1" applyFill="1" applyBorder="1"/>
    <xf numFmtId="4" fontId="21" fillId="3" borderId="108" xfId="0" applyNumberFormat="1" applyFont="1" applyFill="1" applyBorder="1"/>
    <xf numFmtId="4" fontId="21" fillId="3" borderId="49" xfId="0" applyNumberFormat="1" applyFont="1" applyFill="1" applyBorder="1"/>
    <xf numFmtId="4" fontId="21" fillId="3" borderId="60" xfId="0" applyNumberFormat="1" applyFont="1" applyFill="1" applyBorder="1"/>
    <xf numFmtId="0" fontId="21" fillId="0" borderId="95" xfId="0" applyFont="1" applyFill="1" applyBorder="1" applyAlignment="1">
      <alignment horizontal="center" vertical="center"/>
    </xf>
    <xf numFmtId="4" fontId="21" fillId="0" borderId="27" xfId="0" applyNumberFormat="1" applyFont="1" applyFill="1" applyBorder="1" applyAlignment="1">
      <alignment horizontal="justify" vertical="center"/>
    </xf>
    <xf numFmtId="0" fontId="21" fillId="0" borderId="27" xfId="0" applyNumberFormat="1" applyFont="1" applyFill="1" applyBorder="1" applyAlignment="1">
      <alignment horizontal="center" vertical="center"/>
    </xf>
    <xf numFmtId="40" fontId="21" fillId="3" borderId="61" xfId="0" applyNumberFormat="1" applyFont="1" applyFill="1" applyBorder="1" applyAlignment="1">
      <alignment horizontal="right" vertical="center"/>
    </xf>
    <xf numFmtId="40" fontId="25" fillId="4" borderId="56" xfId="1" applyNumberFormat="1" applyFont="1" applyFill="1" applyBorder="1" applyAlignment="1">
      <alignment horizontal="right" vertical="center"/>
    </xf>
    <xf numFmtId="4" fontId="21" fillId="3" borderId="94" xfId="0" applyNumberFormat="1" applyFont="1" applyFill="1" applyBorder="1"/>
    <xf numFmtId="4" fontId="21" fillId="3" borderId="51" xfId="0" applyNumberFormat="1" applyFont="1" applyFill="1" applyBorder="1"/>
    <xf numFmtId="0" fontId="21" fillId="3" borderId="53" xfId="0" applyFont="1" applyFill="1" applyBorder="1"/>
    <xf numFmtId="40" fontId="22" fillId="3" borderId="66" xfId="0" applyNumberFormat="1" applyFont="1" applyFill="1" applyBorder="1" applyAlignment="1">
      <alignment horizontal="center" vertical="center"/>
    </xf>
    <xf numFmtId="37" fontId="21" fillId="3" borderId="50" xfId="0" applyNumberFormat="1" applyFont="1" applyFill="1" applyBorder="1"/>
    <xf numFmtId="0" fontId="26" fillId="3" borderId="48" xfId="0" applyFont="1" applyFill="1" applyBorder="1" applyAlignment="1">
      <alignment horizontal="center" vertical="center"/>
    </xf>
    <xf numFmtId="4" fontId="21" fillId="3" borderId="99" xfId="0" applyNumberFormat="1" applyFont="1" applyFill="1" applyBorder="1"/>
    <xf numFmtId="4" fontId="21" fillId="3" borderId="100" xfId="0" applyNumberFormat="1" applyFont="1" applyFill="1" applyBorder="1"/>
    <xf numFmtId="168" fontId="24" fillId="3" borderId="0" xfId="0" applyNumberFormat="1" applyFont="1" applyFill="1" applyBorder="1" applyAlignment="1">
      <alignment horizontal="right" vertical="center"/>
    </xf>
    <xf numFmtId="4" fontId="21" fillId="3" borderId="114" xfId="0" applyNumberFormat="1" applyFont="1" applyFill="1" applyBorder="1"/>
    <xf numFmtId="40" fontId="21" fillId="3" borderId="109" xfId="0" applyNumberFormat="1" applyFont="1" applyFill="1" applyBorder="1" applyAlignment="1">
      <alignment horizontal="right" vertical="center"/>
    </xf>
    <xf numFmtId="168" fontId="24" fillId="3" borderId="109" xfId="0" applyNumberFormat="1" applyFont="1" applyFill="1" applyBorder="1" applyAlignment="1">
      <alignment horizontal="right" vertical="center"/>
    </xf>
    <xf numFmtId="168" fontId="23" fillId="3" borderId="50" xfId="0" applyNumberFormat="1" applyFont="1" applyFill="1" applyBorder="1" applyAlignment="1">
      <alignment horizontal="right" vertical="center"/>
    </xf>
    <xf numFmtId="0" fontId="22" fillId="3" borderId="107" xfId="0" applyFont="1" applyFill="1" applyBorder="1" applyAlignment="1">
      <alignment vertical="center" wrapText="1"/>
    </xf>
    <xf numFmtId="0" fontId="26" fillId="3" borderId="107" xfId="0" applyFont="1" applyFill="1" applyBorder="1" applyAlignment="1">
      <alignment horizontal="center" vertical="center" wrapText="1"/>
    </xf>
    <xf numFmtId="0" fontId="26" fillId="3" borderId="63" xfId="0" applyFont="1" applyFill="1" applyBorder="1" applyAlignment="1">
      <alignment horizontal="center" vertical="center" wrapText="1"/>
    </xf>
    <xf numFmtId="4" fontId="22" fillId="3" borderId="107" xfId="0" applyNumberFormat="1" applyFont="1" applyFill="1" applyBorder="1" applyAlignment="1">
      <alignment horizontal="center" vertical="center" wrapText="1"/>
    </xf>
    <xf numFmtId="4" fontId="22" fillId="3" borderId="94" xfId="0" applyNumberFormat="1" applyFont="1" applyFill="1" applyBorder="1" applyAlignment="1">
      <alignment horizontal="center" vertical="center"/>
    </xf>
    <xf numFmtId="40" fontId="21" fillId="3" borderId="108" xfId="0" applyNumberFormat="1" applyFont="1" applyFill="1" applyBorder="1" applyAlignment="1">
      <alignment horizontal="right" vertical="center"/>
    </xf>
    <xf numFmtId="4" fontId="21" fillId="3" borderId="109" xfId="0" applyNumberFormat="1" applyFont="1" applyFill="1" applyBorder="1" applyAlignment="1">
      <alignment vertical="center"/>
    </xf>
    <xf numFmtId="0" fontId="21" fillId="3" borderId="112" xfId="0" applyFont="1" applyFill="1" applyBorder="1"/>
    <xf numFmtId="4" fontId="21" fillId="3" borderId="31" xfId="0" applyNumberFormat="1" applyFont="1" applyFill="1" applyBorder="1"/>
    <xf numFmtId="0" fontId="21" fillId="3" borderId="116" xfId="0" applyFont="1" applyFill="1" applyBorder="1"/>
    <xf numFmtId="0" fontId="21" fillId="3" borderId="104" xfId="0" applyFont="1" applyFill="1" applyBorder="1"/>
    <xf numFmtId="40" fontId="22" fillId="4" borderId="65" xfId="1" applyNumberFormat="1" applyFont="1" applyFill="1" applyBorder="1" applyAlignment="1">
      <alignment horizontal="right" vertical="center"/>
    </xf>
    <xf numFmtId="0" fontId="26" fillId="3" borderId="115" xfId="0" applyFont="1" applyFill="1" applyBorder="1" applyAlignment="1">
      <alignment horizontal="center" vertical="center" wrapText="1"/>
    </xf>
    <xf numFmtId="4" fontId="22" fillId="3" borderId="98" xfId="0" applyNumberFormat="1" applyFont="1" applyFill="1" applyBorder="1" applyAlignment="1">
      <alignment horizontal="center" vertical="center" wrapText="1"/>
    </xf>
    <xf numFmtId="0" fontId="21" fillId="3" borderId="83" xfId="0" applyFont="1" applyFill="1" applyBorder="1"/>
    <xf numFmtId="4" fontId="22" fillId="3" borderId="65" xfId="0" applyNumberFormat="1" applyFont="1" applyFill="1" applyBorder="1" applyAlignment="1">
      <alignment horizontal="center" vertical="center" wrapText="1"/>
    </xf>
    <xf numFmtId="40" fontId="22" fillId="4" borderId="105" xfId="1" applyNumberFormat="1" applyFont="1" applyFill="1" applyBorder="1" applyAlignment="1">
      <alignment horizontal="right" vertical="center"/>
    </xf>
    <xf numFmtId="40" fontId="22" fillId="4" borderId="102" xfId="1" applyNumberFormat="1" applyFont="1" applyFill="1" applyBorder="1" applyAlignment="1">
      <alignment horizontal="right" vertical="center"/>
    </xf>
    <xf numFmtId="0" fontId="21" fillId="0" borderId="27" xfId="0" applyFont="1" applyBorder="1" applyAlignment="1">
      <alignment wrapText="1"/>
    </xf>
    <xf numFmtId="0" fontId="22" fillId="0" borderId="55" xfId="0" applyFont="1" applyBorder="1" applyAlignment="1">
      <alignment horizontal="center"/>
    </xf>
    <xf numFmtId="4" fontId="21" fillId="0" borderId="29" xfId="0" applyNumberFormat="1" applyFont="1" applyBorder="1" applyAlignment="1">
      <alignment horizontal="center" vertical="center"/>
    </xf>
    <xf numFmtId="4" fontId="21" fillId="0" borderId="44" xfId="0" applyNumberFormat="1" applyFont="1" applyBorder="1"/>
    <xf numFmtId="4" fontId="21" fillId="0" borderId="44" xfId="0" applyNumberFormat="1" applyFont="1" applyBorder="1" applyAlignment="1">
      <alignment vertical="center"/>
    </xf>
    <xf numFmtId="4" fontId="21" fillId="0" borderId="39" xfId="0" applyNumberFormat="1" applyFont="1" applyBorder="1"/>
    <xf numFmtId="40" fontId="22" fillId="4" borderId="66" xfId="0" applyNumberFormat="1" applyFont="1" applyFill="1" applyBorder="1" applyAlignment="1">
      <alignment vertical="center"/>
    </xf>
    <xf numFmtId="4" fontId="14" fillId="0" borderId="27" xfId="0" applyNumberFormat="1" applyFont="1" applyBorder="1"/>
    <xf numFmtId="4" fontId="14" fillId="0" borderId="61" xfId="0" applyNumberFormat="1" applyFont="1" applyBorder="1" applyAlignment="1">
      <alignment horizontal="center"/>
    </xf>
    <xf numFmtId="0" fontId="21" fillId="0" borderId="1" xfId="0" applyFont="1" applyBorder="1" applyAlignment="1">
      <alignment wrapText="1"/>
    </xf>
    <xf numFmtId="4" fontId="21" fillId="0" borderId="44" xfId="0" applyNumberFormat="1" applyFont="1" applyBorder="1" applyAlignment="1">
      <alignment horizontal="center" vertical="center"/>
    </xf>
    <xf numFmtId="4" fontId="14" fillId="0" borderId="1" xfId="0" applyNumberFormat="1" applyFont="1" applyBorder="1"/>
    <xf numFmtId="4" fontId="14" fillId="0" borderId="50" xfId="0" applyNumberFormat="1" applyFont="1" applyBorder="1" applyAlignment="1">
      <alignment horizontal="center"/>
    </xf>
    <xf numFmtId="4" fontId="14" fillId="0" borderId="26" xfId="0" applyNumberFormat="1" applyFont="1" applyBorder="1"/>
    <xf numFmtId="4" fontId="14" fillId="0" borderId="59" xfId="0" applyNumberFormat="1" applyFont="1" applyBorder="1" applyAlignment="1">
      <alignment horizontal="center"/>
    </xf>
    <xf numFmtId="4" fontId="9" fillId="5" borderId="68" xfId="0" applyNumberFormat="1" applyFont="1" applyFill="1" applyBorder="1" applyAlignment="1">
      <alignment vertical="center"/>
    </xf>
    <xf numFmtId="4" fontId="9" fillId="5" borderId="69" xfId="0" applyNumberFormat="1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22" fillId="0" borderId="117" xfId="0" applyFont="1" applyBorder="1" applyAlignment="1">
      <alignment vertical="center"/>
    </xf>
    <xf numFmtId="0" fontId="21" fillId="0" borderId="75" xfId="0" applyFont="1" applyFill="1" applyBorder="1" applyAlignment="1">
      <alignment horizontal="center" vertical="center"/>
    </xf>
    <xf numFmtId="0" fontId="21" fillId="0" borderId="118" xfId="0" applyFont="1" applyFill="1" applyBorder="1" applyAlignment="1">
      <alignment vertical="center"/>
    </xf>
    <xf numFmtId="0" fontId="21" fillId="0" borderId="27" xfId="0" applyFont="1" applyFill="1" applyBorder="1" applyAlignment="1">
      <alignment horizontal="center" vertical="center"/>
    </xf>
    <xf numFmtId="40" fontId="21" fillId="3" borderId="1" xfId="0" applyNumberFormat="1" applyFont="1" applyFill="1" applyBorder="1" applyAlignment="1">
      <alignment horizontal="right" vertical="center"/>
    </xf>
    <xf numFmtId="4" fontId="21" fillId="3" borderId="1" xfId="0" applyNumberFormat="1" applyFont="1" applyFill="1" applyBorder="1"/>
    <xf numFmtId="4" fontId="21" fillId="3" borderId="50" xfId="0" applyNumberFormat="1" applyFont="1" applyFill="1" applyBorder="1"/>
    <xf numFmtId="0" fontId="21" fillId="0" borderId="6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/>
    </xf>
    <xf numFmtId="40" fontId="21" fillId="3" borderId="6" xfId="1" applyNumberFormat="1" applyFont="1" applyFill="1" applyBorder="1" applyAlignment="1">
      <alignment horizontal="right" vertical="center"/>
    </xf>
    <xf numFmtId="4" fontId="21" fillId="3" borderId="6" xfId="0" applyNumberFormat="1" applyFont="1" applyFill="1" applyBorder="1"/>
    <xf numFmtId="0" fontId="21" fillId="3" borderId="119" xfId="0" applyFont="1" applyFill="1" applyBorder="1"/>
    <xf numFmtId="1" fontId="21" fillId="5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99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166" fontId="21" fillId="5" borderId="1" xfId="1" applyNumberFormat="1" applyFont="1" applyFill="1" applyBorder="1" applyAlignment="1">
      <alignment horizontal="center" vertical="center"/>
    </xf>
    <xf numFmtId="4" fontId="21" fillId="5" borderId="88" xfId="0" applyNumberFormat="1" applyFont="1" applyFill="1" applyBorder="1" applyAlignment="1">
      <alignment horizontal="right" vertical="center"/>
    </xf>
    <xf numFmtId="0" fontId="21" fillId="5" borderId="49" xfId="0" applyFont="1" applyFill="1" applyBorder="1" applyAlignment="1">
      <alignment horizontal="center" vertical="center"/>
    </xf>
    <xf numFmtId="168" fontId="24" fillId="5" borderId="50" xfId="0" applyNumberFormat="1" applyFont="1" applyFill="1" applyBorder="1" applyAlignment="1">
      <alignment horizontal="right" vertical="center"/>
    </xf>
    <xf numFmtId="4" fontId="21" fillId="5" borderId="109" xfId="0" applyNumberFormat="1" applyFont="1" applyFill="1" applyBorder="1"/>
    <xf numFmtId="168" fontId="24" fillId="5" borderId="109" xfId="0" applyNumberFormat="1" applyFont="1" applyFill="1" applyBorder="1" applyAlignment="1">
      <alignment horizontal="right" vertical="center"/>
    </xf>
    <xf numFmtId="0" fontId="21" fillId="5" borderId="60" xfId="0" applyFont="1" applyFill="1" applyBorder="1" applyAlignment="1">
      <alignment horizontal="center" vertical="center"/>
    </xf>
    <xf numFmtId="0" fontId="24" fillId="5" borderId="1" xfId="0" applyNumberFormat="1" applyFont="1" applyFill="1" applyBorder="1" applyAlignment="1">
      <alignment vertical="center" wrapText="1"/>
    </xf>
    <xf numFmtId="0" fontId="21" fillId="5" borderId="1" xfId="0" applyFont="1" applyFill="1" applyBorder="1" applyAlignment="1">
      <alignment horizontal="left" vertical="center" wrapText="1"/>
    </xf>
    <xf numFmtId="40" fontId="21" fillId="5" borderId="50" xfId="1" applyNumberFormat="1" applyFont="1" applyFill="1" applyBorder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168" fontId="24" fillId="3" borderId="108" xfId="0" applyNumberFormat="1" applyFont="1" applyFill="1" applyBorder="1" applyAlignment="1">
      <alignment horizontal="right" vertical="center"/>
    </xf>
    <xf numFmtId="1" fontId="21" fillId="0" borderId="26" xfId="0" applyNumberFormat="1" applyFont="1" applyFill="1" applyBorder="1" applyAlignment="1">
      <alignment horizontal="center" vertical="center"/>
    </xf>
    <xf numFmtId="0" fontId="0" fillId="0" borderId="120" xfId="0" applyBorder="1"/>
    <xf numFmtId="0" fontId="24" fillId="0" borderId="22" xfId="0" applyNumberFormat="1" applyFont="1" applyFill="1" applyBorder="1" applyAlignment="1">
      <alignment vertical="center" wrapText="1"/>
    </xf>
    <xf numFmtId="168" fontId="24" fillId="3" borderId="120" xfId="0" applyNumberFormat="1" applyFont="1" applyFill="1" applyBorder="1" applyAlignment="1">
      <alignment horizontal="right" vertical="center"/>
    </xf>
    <xf numFmtId="0" fontId="21" fillId="0" borderId="52" xfId="0" applyFont="1" applyBorder="1" applyAlignment="1">
      <alignment vertical="center"/>
    </xf>
    <xf numFmtId="0" fontId="21" fillId="0" borderId="52" xfId="0" applyFont="1" applyBorder="1" applyAlignment="1">
      <alignment horizontal="center" vertical="center"/>
    </xf>
    <xf numFmtId="168" fontId="24" fillId="3" borderId="53" xfId="0" applyNumberFormat="1" applyFont="1" applyFill="1" applyBorder="1" applyAlignment="1">
      <alignment horizontal="right" vertical="center"/>
    </xf>
    <xf numFmtId="0" fontId="22" fillId="0" borderId="103" xfId="0" applyFont="1" applyFill="1" applyBorder="1" applyAlignment="1">
      <alignment horizontal="center" vertical="center"/>
    </xf>
    <xf numFmtId="0" fontId="22" fillId="0" borderId="66" xfId="0" applyFont="1" applyBorder="1" applyAlignment="1">
      <alignment vertical="center"/>
    </xf>
    <xf numFmtId="0" fontId="22" fillId="0" borderId="81" xfId="0" applyFont="1" applyBorder="1" applyAlignment="1">
      <alignment vertical="center"/>
    </xf>
    <xf numFmtId="0" fontId="22" fillId="0" borderId="103" xfId="0" applyFont="1" applyBorder="1" applyAlignment="1">
      <alignment vertical="center"/>
    </xf>
    <xf numFmtId="0" fontId="21" fillId="0" borderId="86" xfId="0" applyFont="1" applyFill="1" applyBorder="1" applyAlignment="1">
      <alignment horizontal="left" vertical="center" wrapText="1"/>
    </xf>
    <xf numFmtId="0" fontId="21" fillId="0" borderId="30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justify" vertical="center"/>
    </xf>
    <xf numFmtId="4" fontId="21" fillId="0" borderId="101" xfId="0" applyNumberFormat="1" applyFont="1" applyFill="1" applyBorder="1" applyAlignment="1">
      <alignment horizontal="left" vertical="center"/>
    </xf>
    <xf numFmtId="4" fontId="21" fillId="0" borderId="30" xfId="0" applyNumberFormat="1" applyFont="1" applyFill="1" applyBorder="1" applyAlignment="1">
      <alignment horizontal="left" vertical="center"/>
    </xf>
    <xf numFmtId="0" fontId="21" fillId="0" borderId="32" xfId="0" applyFont="1" applyFill="1" applyBorder="1" applyAlignment="1">
      <alignment horizontal="justify" vertical="center"/>
    </xf>
    <xf numFmtId="0" fontId="21" fillId="0" borderId="24" xfId="0" applyFont="1" applyFill="1" applyBorder="1" applyAlignment="1">
      <alignment horizontal="left" vertical="center"/>
    </xf>
    <xf numFmtId="0" fontId="24" fillId="0" borderId="22" xfId="0" applyNumberFormat="1" applyFont="1" applyFill="1" applyBorder="1" applyAlignment="1">
      <alignment horizontal="center" vertical="center" wrapText="1"/>
    </xf>
    <xf numFmtId="4" fontId="21" fillId="3" borderId="121" xfId="0" applyNumberFormat="1" applyFont="1" applyFill="1" applyBorder="1"/>
    <xf numFmtId="4" fontId="21" fillId="3" borderId="24" xfId="0" applyNumberFormat="1" applyFont="1" applyFill="1" applyBorder="1" applyAlignment="1">
      <alignment horizontal="justify" vertical="center"/>
    </xf>
    <xf numFmtId="0" fontId="21" fillId="0" borderId="122" xfId="0" applyFont="1" applyFill="1" applyBorder="1" applyAlignment="1">
      <alignment horizontal="justify" vertical="center"/>
    </xf>
    <xf numFmtId="0" fontId="21" fillId="0" borderId="31" xfId="0" applyFont="1" applyFill="1" applyBorder="1" applyAlignment="1">
      <alignment horizontal="center" vertical="center"/>
    </xf>
    <xf numFmtId="40" fontId="21" fillId="3" borderId="112" xfId="1" applyNumberFormat="1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" fillId="7" borderId="0" xfId="0" applyFont="1" applyFill="1"/>
    <xf numFmtId="4" fontId="21" fillId="6" borderId="1" xfId="0" applyNumberFormat="1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4" fontId="21" fillId="6" borderId="22" xfId="0" applyNumberFormat="1" applyFont="1" applyFill="1" applyBorder="1" applyAlignment="1">
      <alignment horizontal="justify" vertical="center"/>
    </xf>
    <xf numFmtId="40" fontId="21" fillId="6" borderId="50" xfId="0" applyNumberFormat="1" applyFont="1" applyFill="1" applyBorder="1" applyAlignment="1">
      <alignment horizontal="right" vertical="center"/>
    </xf>
    <xf numFmtId="4" fontId="21" fillId="6" borderId="109" xfId="0" applyNumberFormat="1" applyFont="1" applyFill="1" applyBorder="1"/>
    <xf numFmtId="0" fontId="21" fillId="6" borderId="22" xfId="0" applyFont="1" applyFill="1" applyBorder="1" applyAlignment="1">
      <alignment horizontal="justify" vertical="center"/>
    </xf>
    <xf numFmtId="40" fontId="21" fillId="6" borderId="109" xfId="0" applyNumberFormat="1" applyFont="1" applyFill="1" applyBorder="1" applyAlignment="1">
      <alignment horizontal="right" vertical="center"/>
    </xf>
    <xf numFmtId="0" fontId="21" fillId="6" borderId="1" xfId="0" applyNumberFormat="1" applyFont="1" applyFill="1" applyBorder="1" applyAlignment="1">
      <alignment horizontal="center" vertical="center"/>
    </xf>
    <xf numFmtId="4" fontId="21" fillId="6" borderId="23" xfId="0" applyNumberFormat="1" applyFont="1" applyFill="1" applyBorder="1" applyAlignment="1">
      <alignment horizontal="left" vertical="center" wrapText="1"/>
    </xf>
    <xf numFmtId="4" fontId="21" fillId="6" borderId="24" xfId="0" applyNumberFormat="1" applyFont="1" applyFill="1" applyBorder="1" applyAlignment="1">
      <alignment horizontal="center" vertical="center"/>
    </xf>
    <xf numFmtId="40" fontId="21" fillId="6" borderId="57" xfId="0" applyNumberFormat="1" applyFont="1" applyFill="1" applyBorder="1" applyAlignment="1">
      <alignment horizontal="right" vertical="center"/>
    </xf>
    <xf numFmtId="4" fontId="21" fillId="6" borderId="22" xfId="0" applyNumberFormat="1" applyFont="1" applyFill="1" applyBorder="1" applyAlignment="1">
      <alignment horizontal="left" vertical="center"/>
    </xf>
    <xf numFmtId="16" fontId="21" fillId="6" borderId="1" xfId="0" applyNumberFormat="1" applyFont="1" applyFill="1" applyBorder="1" applyAlignment="1">
      <alignment horizontal="center" vertical="center"/>
    </xf>
    <xf numFmtId="0" fontId="21" fillId="6" borderId="60" xfId="0" applyFont="1" applyFill="1" applyBorder="1" applyAlignment="1">
      <alignment horizontal="center" vertical="center"/>
    </xf>
    <xf numFmtId="4" fontId="21" fillId="6" borderId="25" xfId="0" applyNumberFormat="1" applyFont="1" applyFill="1" applyBorder="1" applyAlignment="1">
      <alignment horizontal="left" vertical="center"/>
    </xf>
    <xf numFmtId="4" fontId="21" fillId="6" borderId="26" xfId="0" applyNumberFormat="1" applyFont="1" applyFill="1" applyBorder="1" applyAlignment="1">
      <alignment horizontal="center" vertical="center"/>
    </xf>
    <xf numFmtId="4" fontId="21" fillId="6" borderId="27" xfId="0" applyNumberFormat="1" applyFont="1" applyFill="1" applyBorder="1" applyAlignment="1">
      <alignment horizontal="center" vertical="center"/>
    </xf>
    <xf numFmtId="40" fontId="21" fillId="6" borderId="59" xfId="0" applyNumberFormat="1" applyFont="1" applyFill="1" applyBorder="1" applyAlignment="1">
      <alignment horizontal="right" vertical="center"/>
    </xf>
    <xf numFmtId="0" fontId="24" fillId="6" borderId="45" xfId="0" applyNumberFormat="1" applyFont="1" applyFill="1" applyBorder="1" applyAlignment="1">
      <alignment vertical="center" wrapText="1"/>
    </xf>
    <xf numFmtId="0" fontId="24" fillId="6" borderId="0" xfId="0" applyNumberFormat="1" applyFont="1" applyFill="1" applyBorder="1" applyAlignment="1">
      <alignment vertical="center" wrapText="1"/>
    </xf>
    <xf numFmtId="168" fontId="24" fillId="6" borderId="61" xfId="0" applyNumberFormat="1" applyFont="1" applyFill="1" applyBorder="1" applyAlignment="1">
      <alignment horizontal="right" vertical="center"/>
    </xf>
    <xf numFmtId="4" fontId="21" fillId="6" borderId="22" xfId="0" applyNumberFormat="1" applyFont="1" applyFill="1" applyBorder="1" applyAlignment="1">
      <alignment horizontal="left" vertical="center" wrapText="1"/>
    </xf>
    <xf numFmtId="0" fontId="21" fillId="6" borderId="71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vertical="center"/>
    </xf>
    <xf numFmtId="40" fontId="21" fillId="6" borderId="64" xfId="0" applyNumberFormat="1" applyFont="1" applyFill="1" applyBorder="1" applyAlignment="1">
      <alignment horizontal="right" vertical="center"/>
    </xf>
    <xf numFmtId="4" fontId="21" fillId="6" borderId="94" xfId="0" applyNumberFormat="1" applyFont="1" applyFill="1" applyBorder="1"/>
    <xf numFmtId="37" fontId="21" fillId="6" borderId="80" xfId="0" applyNumberFormat="1" applyFont="1" applyFill="1" applyBorder="1"/>
    <xf numFmtId="0" fontId="21" fillId="6" borderId="1" xfId="0" applyFont="1" applyFill="1" applyBorder="1" applyAlignment="1">
      <alignment vertical="center"/>
    </xf>
    <xf numFmtId="166" fontId="21" fillId="6" borderId="1" xfId="1" applyNumberFormat="1" applyFont="1" applyFill="1" applyBorder="1" applyAlignment="1">
      <alignment horizontal="center" vertical="center"/>
    </xf>
    <xf numFmtId="40" fontId="21" fillId="6" borderId="50" xfId="1" applyNumberFormat="1" applyFont="1" applyFill="1" applyBorder="1" applyAlignment="1">
      <alignment horizontal="right" vertical="center"/>
    </xf>
    <xf numFmtId="4" fontId="21" fillId="6" borderId="49" xfId="0" applyNumberFormat="1" applyFont="1" applyFill="1" applyBorder="1"/>
    <xf numFmtId="37" fontId="21" fillId="6" borderId="50" xfId="0" applyNumberFormat="1" applyFont="1" applyFill="1" applyBorder="1"/>
    <xf numFmtId="4" fontId="21" fillId="6" borderId="71" xfId="0" applyNumberFormat="1" applyFont="1" applyFill="1" applyBorder="1"/>
    <xf numFmtId="4" fontId="21" fillId="6" borderId="25" xfId="0" applyNumberFormat="1" applyFont="1" applyFill="1" applyBorder="1" applyAlignment="1">
      <alignment horizontal="left" vertical="center" wrapText="1"/>
    </xf>
    <xf numFmtId="0" fontId="24" fillId="6" borderId="22" xfId="0" applyNumberFormat="1" applyFont="1" applyFill="1" applyBorder="1" applyAlignment="1">
      <alignment vertical="center"/>
    </xf>
    <xf numFmtId="168" fontId="24" fillId="6" borderId="50" xfId="0" applyNumberFormat="1" applyFont="1" applyFill="1" applyBorder="1" applyAlignment="1">
      <alignment horizontal="right" vertical="center"/>
    </xf>
    <xf numFmtId="0" fontId="24" fillId="6" borderId="26" xfId="0" applyNumberFormat="1" applyFont="1" applyFill="1" applyBorder="1" applyAlignment="1">
      <alignment vertical="center" wrapText="1"/>
    </xf>
    <xf numFmtId="1" fontId="21" fillId="6" borderId="26" xfId="0" applyNumberFormat="1" applyFont="1" applyFill="1" applyBorder="1" applyAlignment="1">
      <alignment horizontal="center" vertical="center"/>
    </xf>
    <xf numFmtId="168" fontId="24" fillId="6" borderId="59" xfId="0" applyNumberFormat="1" applyFont="1" applyFill="1" applyBorder="1" applyAlignment="1">
      <alignment horizontal="right" vertical="center"/>
    </xf>
    <xf numFmtId="168" fontId="24" fillId="6" borderId="108" xfId="0" applyNumberFormat="1" applyFont="1" applyFill="1" applyBorder="1" applyAlignment="1">
      <alignment horizontal="right" vertical="center"/>
    </xf>
    <xf numFmtId="0" fontId="24" fillId="6" borderId="22" xfId="0" applyNumberFormat="1" applyFont="1" applyFill="1" applyBorder="1" applyAlignment="1">
      <alignment vertical="center" wrapText="1"/>
    </xf>
    <xf numFmtId="0" fontId="24" fillId="6" borderId="22" xfId="0" applyNumberFormat="1" applyFont="1" applyFill="1" applyBorder="1" applyAlignment="1">
      <alignment horizontal="center" vertical="center" wrapText="1"/>
    </xf>
    <xf numFmtId="1" fontId="21" fillId="6" borderId="1" xfId="0" applyNumberFormat="1" applyFont="1" applyFill="1" applyBorder="1" applyAlignment="1">
      <alignment horizontal="center" vertical="center"/>
    </xf>
    <xf numFmtId="4" fontId="21" fillId="6" borderId="99" xfId="0" applyNumberFormat="1" applyFont="1" applyFill="1" applyBorder="1"/>
    <xf numFmtId="4" fontId="21" fillId="6" borderId="1" xfId="0" applyNumberFormat="1" applyFont="1" applyFill="1" applyBorder="1" applyAlignment="1">
      <alignment horizontal="right" vertical="center"/>
    </xf>
    <xf numFmtId="168" fontId="24" fillId="6" borderId="109" xfId="0" applyNumberFormat="1" applyFont="1" applyFill="1" applyBorder="1" applyAlignment="1">
      <alignment horizontal="right" vertical="center"/>
    </xf>
    <xf numFmtId="168" fontId="24" fillId="8" borderId="50" xfId="0" applyNumberFormat="1" applyFont="1" applyFill="1" applyBorder="1" applyAlignment="1">
      <alignment horizontal="right" vertical="center"/>
    </xf>
    <xf numFmtId="0" fontId="21" fillId="6" borderId="84" xfId="0" applyFont="1" applyFill="1" applyBorder="1" applyAlignment="1">
      <alignment horizontal="center" vertical="center"/>
    </xf>
    <xf numFmtId="4" fontId="21" fillId="6" borderId="96" xfId="0" applyNumberFormat="1" applyFont="1" applyFill="1" applyBorder="1" applyAlignment="1">
      <alignment horizontal="left" vertical="center"/>
    </xf>
    <xf numFmtId="4" fontId="21" fillId="6" borderId="79" xfId="0" applyNumberFormat="1" applyFont="1" applyFill="1" applyBorder="1" applyAlignment="1">
      <alignment horizontal="center" vertical="center"/>
    </xf>
    <xf numFmtId="40" fontId="21" fillId="6" borderId="80" xfId="0" applyNumberFormat="1" applyFont="1" applyFill="1" applyBorder="1" applyAlignment="1">
      <alignment horizontal="right" vertical="center"/>
    </xf>
    <xf numFmtId="4" fontId="21" fillId="6" borderId="114" xfId="0" applyNumberFormat="1" applyFont="1" applyFill="1" applyBorder="1"/>
    <xf numFmtId="0" fontId="21" fillId="6" borderId="79" xfId="0" applyFont="1" applyFill="1" applyBorder="1" applyAlignment="1">
      <alignment vertical="center"/>
    </xf>
    <xf numFmtId="0" fontId="21" fillId="6" borderId="79" xfId="0" applyFont="1" applyFill="1" applyBorder="1" applyAlignment="1">
      <alignment horizontal="center" vertical="center"/>
    </xf>
    <xf numFmtId="4" fontId="21" fillId="6" borderId="98" xfId="0" applyNumberFormat="1" applyFont="1" applyFill="1" applyBorder="1"/>
    <xf numFmtId="0" fontId="21" fillId="6" borderId="99" xfId="0" applyFont="1" applyFill="1" applyBorder="1" applyAlignment="1">
      <alignment horizontal="center" vertical="center"/>
    </xf>
    <xf numFmtId="4" fontId="21" fillId="6" borderId="21" xfId="0" applyNumberFormat="1" applyFont="1" applyFill="1" applyBorder="1" applyAlignment="1">
      <alignment horizontal="justify" vertical="center"/>
    </xf>
    <xf numFmtId="4" fontId="21" fillId="6" borderId="30" xfId="0" applyNumberFormat="1" applyFont="1" applyFill="1" applyBorder="1" applyAlignment="1">
      <alignment horizontal="justify" vertical="center"/>
    </xf>
    <xf numFmtId="4" fontId="21" fillId="6" borderId="30" xfId="0" applyNumberFormat="1" applyFont="1" applyFill="1" applyBorder="1" applyAlignment="1">
      <alignment horizontal="center" vertical="center"/>
    </xf>
    <xf numFmtId="4" fontId="21" fillId="6" borderId="21" xfId="0" applyNumberFormat="1" applyFont="1" applyFill="1" applyBorder="1" applyAlignment="1">
      <alignment horizontal="center" vertical="center"/>
    </xf>
    <xf numFmtId="40" fontId="21" fillId="6" borderId="88" xfId="0" applyNumberFormat="1" applyFont="1" applyFill="1" applyBorder="1" applyAlignment="1">
      <alignment horizontal="right" vertical="center"/>
    </xf>
    <xf numFmtId="0" fontId="21" fillId="6" borderId="30" xfId="0" applyNumberFormat="1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justify" vertical="center"/>
    </xf>
    <xf numFmtId="0" fontId="21" fillId="6" borderId="30" xfId="0" applyFont="1" applyFill="1" applyBorder="1" applyAlignment="1">
      <alignment horizontal="justify" vertical="center"/>
    </xf>
    <xf numFmtId="0" fontId="21" fillId="6" borderId="30" xfId="0" applyFont="1" applyFill="1" applyBorder="1" applyAlignment="1">
      <alignment horizontal="center" vertical="center"/>
    </xf>
    <xf numFmtId="166" fontId="21" fillId="6" borderId="21" xfId="1" applyNumberFormat="1" applyFont="1" applyFill="1" applyBorder="1" applyAlignment="1">
      <alignment horizontal="center" vertical="center"/>
    </xf>
    <xf numFmtId="40" fontId="21" fillId="6" borderId="88" xfId="1" applyNumberFormat="1" applyFont="1" applyFill="1" applyBorder="1" applyAlignment="1">
      <alignment horizontal="right" vertical="center"/>
    </xf>
    <xf numFmtId="0" fontId="21" fillId="6" borderId="99" xfId="0" applyNumberFormat="1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justify" vertical="center"/>
    </xf>
    <xf numFmtId="0" fontId="21" fillId="6" borderId="16" xfId="0" applyFont="1" applyFill="1" applyBorder="1" applyAlignment="1">
      <alignment horizontal="justify" vertical="center"/>
    </xf>
    <xf numFmtId="40" fontId="21" fillId="6" borderId="78" xfId="1" applyNumberFormat="1" applyFont="1" applyFill="1" applyBorder="1" applyAlignment="1">
      <alignment horizontal="right" vertical="center"/>
    </xf>
    <xf numFmtId="0" fontId="21" fillId="6" borderId="21" xfId="0" applyFont="1" applyFill="1" applyBorder="1" applyAlignment="1">
      <alignment horizontal="left" vertical="center"/>
    </xf>
    <xf numFmtId="0" fontId="21" fillId="6" borderId="30" xfId="0" applyFont="1" applyFill="1" applyBorder="1" applyAlignment="1">
      <alignment horizontal="left" vertical="center"/>
    </xf>
    <xf numFmtId="4" fontId="21" fillId="6" borderId="24" xfId="0" applyNumberFormat="1" applyFont="1" applyFill="1" applyBorder="1" applyAlignment="1">
      <alignment horizontal="justify" vertical="center"/>
    </xf>
    <xf numFmtId="4" fontId="21" fillId="6" borderId="109" xfId="0" applyNumberFormat="1" applyFont="1" applyFill="1" applyBorder="1" applyAlignment="1">
      <alignment vertical="center"/>
    </xf>
    <xf numFmtId="40" fontId="21" fillId="6" borderId="1" xfId="0" applyNumberFormat="1" applyFont="1" applyFill="1" applyBorder="1" applyAlignment="1">
      <alignment horizontal="right" vertical="center"/>
    </xf>
    <xf numFmtId="4" fontId="21" fillId="6" borderId="50" xfId="0" applyNumberFormat="1" applyFont="1" applyFill="1" applyBorder="1"/>
    <xf numFmtId="40" fontId="21" fillId="6" borderId="108" xfId="0" applyNumberFormat="1" applyFont="1" applyFill="1" applyBorder="1" applyAlignment="1">
      <alignment horizontal="right" vertical="center"/>
    </xf>
    <xf numFmtId="4" fontId="21" fillId="6" borderId="1" xfId="0" applyNumberFormat="1" applyFont="1" applyFill="1" applyBorder="1" applyAlignment="1">
      <alignment horizontal="justify" vertical="center"/>
    </xf>
    <xf numFmtId="0" fontId="21" fillId="6" borderId="100" xfId="0" applyNumberFormat="1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justify" vertical="center"/>
    </xf>
    <xf numFmtId="0" fontId="21" fillId="6" borderId="32" xfId="0" applyFont="1" applyFill="1" applyBorder="1" applyAlignment="1">
      <alignment horizontal="justify" vertical="center"/>
    </xf>
    <xf numFmtId="0" fontId="21" fillId="6" borderId="32" xfId="0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center" vertical="center"/>
    </xf>
    <xf numFmtId="40" fontId="21" fillId="6" borderId="89" xfId="1" applyNumberFormat="1" applyFont="1" applyFill="1" applyBorder="1" applyAlignment="1">
      <alignment horizontal="right" vertical="center"/>
    </xf>
    <xf numFmtId="0" fontId="21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vertical="center" wrapText="1"/>
    </xf>
    <xf numFmtId="0" fontId="21" fillId="6" borderId="1" xfId="0" applyFont="1" applyFill="1" applyBorder="1" applyAlignment="1">
      <alignment horizontal="left" vertical="center"/>
    </xf>
    <xf numFmtId="0" fontId="21" fillId="6" borderId="26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center" vertical="center"/>
    </xf>
    <xf numFmtId="166" fontId="21" fillId="6" borderId="26" xfId="1" applyNumberFormat="1" applyFont="1" applyFill="1" applyBorder="1" applyAlignment="1">
      <alignment horizontal="center" vertical="center"/>
    </xf>
    <xf numFmtId="40" fontId="21" fillId="6" borderId="59" xfId="1" applyNumberFormat="1" applyFont="1" applyFill="1" applyBorder="1" applyAlignment="1">
      <alignment horizontal="right" vertical="center"/>
    </xf>
    <xf numFmtId="40" fontId="21" fillId="6" borderId="7" xfId="1" applyNumberFormat="1" applyFont="1" applyFill="1" applyBorder="1" applyAlignment="1">
      <alignment horizontal="right" vertical="center"/>
    </xf>
    <xf numFmtId="0" fontId="21" fillId="6" borderId="27" xfId="0" applyFont="1" applyFill="1" applyBorder="1" applyAlignment="1">
      <alignment vertical="center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center" vertical="center"/>
    </xf>
    <xf numFmtId="166" fontId="21" fillId="6" borderId="29" xfId="1" applyNumberFormat="1" applyFont="1" applyFill="1" applyBorder="1" applyAlignment="1">
      <alignment horizontal="center" vertical="center"/>
    </xf>
    <xf numFmtId="40" fontId="21" fillId="6" borderId="36" xfId="1" applyNumberFormat="1" applyFont="1" applyFill="1" applyBorder="1" applyAlignment="1">
      <alignment horizontal="right" vertical="center"/>
    </xf>
    <xf numFmtId="0" fontId="21" fillId="6" borderId="26" xfId="0" applyFont="1" applyFill="1" applyBorder="1" applyAlignment="1">
      <alignment vertical="center"/>
    </xf>
    <xf numFmtId="40" fontId="21" fillId="6" borderId="35" xfId="1" applyNumberFormat="1" applyFont="1" applyFill="1" applyBorder="1" applyAlignment="1">
      <alignment horizontal="right" vertical="center"/>
    </xf>
    <xf numFmtId="0" fontId="21" fillId="6" borderId="11" xfId="0" applyFont="1" applyFill="1" applyBorder="1" applyAlignment="1">
      <alignment horizontal="center" vertical="center"/>
    </xf>
    <xf numFmtId="4" fontId="21" fillId="6" borderId="88" xfId="0" applyNumberFormat="1" applyFont="1" applyFill="1" applyBorder="1" applyAlignment="1">
      <alignment horizontal="right" vertical="center"/>
    </xf>
    <xf numFmtId="4" fontId="21" fillId="6" borderId="78" xfId="0" applyNumberFormat="1" applyFont="1" applyFill="1" applyBorder="1" applyAlignment="1">
      <alignment horizontal="right" vertical="center"/>
    </xf>
    <xf numFmtId="0" fontId="21" fillId="6" borderId="100" xfId="0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left" vertical="center"/>
    </xf>
    <xf numFmtId="0" fontId="24" fillId="6" borderId="1" xfId="0" applyNumberFormat="1" applyFont="1" applyFill="1" applyBorder="1" applyAlignment="1">
      <alignment vertical="center" wrapText="1"/>
    </xf>
    <xf numFmtId="165" fontId="21" fillId="6" borderId="1" xfId="1" applyFont="1" applyFill="1" applyBorder="1" applyAlignment="1">
      <alignment horizontal="center" vertical="center"/>
    </xf>
    <xf numFmtId="4" fontId="21" fillId="6" borderId="25" xfId="0" applyNumberFormat="1" applyFont="1" applyFill="1" applyBorder="1" applyAlignment="1">
      <alignment horizontal="justify" vertical="center"/>
    </xf>
    <xf numFmtId="0" fontId="21" fillId="6" borderId="21" xfId="0" applyFont="1" applyFill="1" applyBorder="1" applyAlignment="1">
      <alignment vertical="center"/>
    </xf>
    <xf numFmtId="0" fontId="21" fillId="6" borderId="30" xfId="0" applyFont="1" applyFill="1" applyBorder="1" applyAlignment="1">
      <alignment vertical="center"/>
    </xf>
    <xf numFmtId="0" fontId="21" fillId="6" borderId="58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40" fontId="21" fillId="6" borderId="112" xfId="1" applyNumberFormat="1" applyFont="1" applyFill="1" applyBorder="1" applyAlignment="1">
      <alignment horizontal="right" vertical="center"/>
    </xf>
    <xf numFmtId="0" fontId="21" fillId="6" borderId="31" xfId="0" applyFont="1" applyFill="1" applyBorder="1" applyAlignment="1">
      <alignment horizontal="justify" vertical="center"/>
    </xf>
    <xf numFmtId="14" fontId="16" fillId="0" borderId="42" xfId="0" applyNumberFormat="1" applyFont="1" applyFill="1" applyBorder="1" applyAlignment="1">
      <alignment horizontal="center" vertical="top"/>
    </xf>
    <xf numFmtId="14" fontId="17" fillId="0" borderId="42" xfId="0" applyNumberFormat="1" applyFont="1" applyFill="1" applyBorder="1" applyAlignment="1">
      <alignment horizontal="center" vertical="top"/>
    </xf>
    <xf numFmtId="14" fontId="18" fillId="0" borderId="42" xfId="0" applyNumberFormat="1" applyFont="1" applyFill="1" applyBorder="1" applyAlignment="1">
      <alignment horizontal="center" vertical="top"/>
    </xf>
    <xf numFmtId="14" fontId="15" fillId="0" borderId="42" xfId="0" applyNumberFormat="1" applyFont="1" applyFill="1" applyBorder="1" applyAlignment="1">
      <alignment horizontal="center" vertical="top"/>
    </xf>
    <xf numFmtId="14" fontId="19" fillId="0" borderId="42" xfId="0" applyNumberFormat="1" applyFont="1" applyFill="1" applyBorder="1" applyAlignment="1">
      <alignment horizontal="center" vertical="top"/>
    </xf>
    <xf numFmtId="168" fontId="19" fillId="9" borderId="42" xfId="0" applyNumberFormat="1" applyFont="1" applyFill="1" applyBorder="1" applyAlignment="1">
      <alignment vertical="top"/>
    </xf>
    <xf numFmtId="169" fontId="19" fillId="9" borderId="43" xfId="0" applyNumberFormat="1" applyFont="1" applyFill="1" applyBorder="1" applyAlignment="1">
      <alignment horizontal="center" vertical="top"/>
    </xf>
    <xf numFmtId="169" fontId="19" fillId="9" borderId="42" xfId="0" applyNumberFormat="1" applyFont="1" applyFill="1" applyBorder="1" applyAlignment="1">
      <alignment horizontal="center" vertical="top"/>
    </xf>
    <xf numFmtId="40" fontId="21" fillId="3" borderId="78" xfId="0" applyNumberFormat="1" applyFont="1" applyFill="1" applyBorder="1" applyAlignment="1">
      <alignment horizontal="right" vertical="center"/>
    </xf>
    <xf numFmtId="4" fontId="21" fillId="0" borderId="1" xfId="0" applyNumberFormat="1" applyFont="1" applyFill="1" applyBorder="1" applyAlignment="1">
      <alignment horizontal="justify" vertical="center"/>
    </xf>
    <xf numFmtId="40" fontId="21" fillId="3" borderId="29" xfId="0" applyNumberFormat="1" applyFont="1" applyFill="1" applyBorder="1" applyAlignment="1">
      <alignment horizontal="right" vertical="center"/>
    </xf>
    <xf numFmtId="40" fontId="21" fillId="3" borderId="123" xfId="0" applyNumberFormat="1" applyFont="1" applyFill="1" applyBorder="1" applyAlignment="1">
      <alignment horizontal="right" vertical="center"/>
    </xf>
    <xf numFmtId="40" fontId="21" fillId="6" borderId="44" xfId="0" applyNumberFormat="1" applyFont="1" applyFill="1" applyBorder="1" applyAlignment="1">
      <alignment horizontal="right" vertical="center"/>
    </xf>
    <xf numFmtId="40" fontId="21" fillId="3" borderId="44" xfId="0" applyNumberFormat="1" applyFont="1" applyFill="1" applyBorder="1" applyAlignment="1">
      <alignment horizontal="right" vertical="center"/>
    </xf>
    <xf numFmtId="4" fontId="21" fillId="6" borderId="88" xfId="0" applyNumberFormat="1" applyFont="1" applyFill="1" applyBorder="1" applyAlignment="1">
      <alignment vertical="center"/>
    </xf>
    <xf numFmtId="4" fontId="21" fillId="3" borderId="124" xfId="0" applyNumberFormat="1" applyFont="1" applyFill="1" applyBorder="1"/>
    <xf numFmtId="4" fontId="21" fillId="0" borderId="125" xfId="0" applyNumberFormat="1" applyFont="1" applyFill="1" applyBorder="1" applyAlignment="1">
      <alignment horizontal="justify" vertical="center"/>
    </xf>
    <xf numFmtId="4" fontId="21" fillId="0" borderId="126" xfId="0" applyNumberFormat="1" applyFont="1" applyFill="1" applyBorder="1" applyAlignment="1">
      <alignment horizontal="justify" vertical="center"/>
    </xf>
    <xf numFmtId="0" fontId="21" fillId="0" borderId="123" xfId="0" applyNumberFormat="1" applyFont="1" applyFill="1" applyBorder="1" applyAlignment="1">
      <alignment horizontal="center" vertical="center"/>
    </xf>
    <xf numFmtId="4" fontId="21" fillId="6" borderId="50" xfId="0" applyNumberFormat="1" applyFont="1" applyFill="1" applyBorder="1" applyAlignment="1">
      <alignment horizontal="right" vertical="center"/>
    </xf>
    <xf numFmtId="4" fontId="21" fillId="3" borderId="1" xfId="0" applyNumberFormat="1" applyFont="1" applyFill="1" applyBorder="1" applyAlignment="1">
      <alignment horizontal="justify" vertical="center"/>
    </xf>
    <xf numFmtId="0" fontId="21" fillId="3" borderId="1" xfId="0" applyNumberFormat="1" applyFont="1" applyFill="1" applyBorder="1" applyAlignment="1">
      <alignment horizontal="center" vertical="center"/>
    </xf>
    <xf numFmtId="4" fontId="21" fillId="3" borderId="1" xfId="0" applyNumberFormat="1" applyFont="1" applyFill="1" applyBorder="1" applyAlignment="1">
      <alignment horizontal="center" vertical="center"/>
    </xf>
    <xf numFmtId="4" fontId="21" fillId="3" borderId="88" xfId="0" applyNumberFormat="1" applyFont="1" applyFill="1" applyBorder="1" applyAlignment="1">
      <alignment vertical="center"/>
    </xf>
    <xf numFmtId="0" fontId="21" fillId="3" borderId="26" xfId="0" applyFont="1" applyFill="1" applyBorder="1" applyAlignment="1">
      <alignment horizontal="center" vertical="center" wrapText="1"/>
    </xf>
    <xf numFmtId="0" fontId="0" fillId="3" borderId="0" xfId="0" applyFill="1"/>
    <xf numFmtId="0" fontId="21" fillId="3" borderId="1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/>
    </xf>
    <xf numFmtId="166" fontId="21" fillId="0" borderId="26" xfId="1" applyNumberFormat="1" applyFont="1" applyFill="1" applyBorder="1" applyAlignment="1">
      <alignment horizontal="center" vertical="center"/>
    </xf>
    <xf numFmtId="40" fontId="21" fillId="3" borderId="35" xfId="1" applyNumberFormat="1" applyFont="1" applyFill="1" applyBorder="1" applyAlignment="1">
      <alignment horizontal="right" vertical="center"/>
    </xf>
    <xf numFmtId="0" fontId="22" fillId="5" borderId="55" xfId="0" applyFont="1" applyFill="1" applyBorder="1" applyAlignment="1">
      <alignment vertical="center"/>
    </xf>
    <xf numFmtId="0" fontId="22" fillId="4" borderId="55" xfId="0" applyFont="1" applyFill="1" applyBorder="1" applyAlignment="1">
      <alignment horizontal="center" vertical="center"/>
    </xf>
    <xf numFmtId="165" fontId="21" fillId="4" borderId="55" xfId="1" applyFont="1" applyFill="1" applyBorder="1" applyAlignment="1">
      <alignment horizontal="center" vertical="center"/>
    </xf>
    <xf numFmtId="40" fontId="22" fillId="4" borderId="77" xfId="1" applyNumberFormat="1" applyFont="1" applyFill="1" applyBorder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55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B98"/>
  <sheetViews>
    <sheetView topLeftCell="A19" zoomScale="80" zoomScaleNormal="80" workbookViewId="0">
      <selection activeCell="K80" sqref="K80"/>
    </sheetView>
  </sheetViews>
  <sheetFormatPr baseColWidth="10" defaultRowHeight="12.75" outlineLevelRow="5"/>
  <cols>
    <col min="13" max="13" width="12.85546875" customWidth="1"/>
    <col min="15" max="15" width="13.42578125" customWidth="1"/>
  </cols>
  <sheetData>
    <row r="5" spans="2:28">
      <c r="B5" s="70" t="s">
        <v>510</v>
      </c>
      <c r="C5" s="71" t="s">
        <v>511</v>
      </c>
      <c r="D5" s="71"/>
      <c r="E5" s="71"/>
      <c r="F5" s="71"/>
      <c r="G5" s="71"/>
      <c r="H5" s="71"/>
      <c r="I5" s="71"/>
      <c r="J5" s="71"/>
      <c r="K5" s="71"/>
      <c r="L5" s="71"/>
      <c r="M5" s="72">
        <f>SUM(M6:M1050)/5</f>
        <v>58273221.23800005</v>
      </c>
      <c r="N5" s="72">
        <f>SUM(N6:N1050)/5</f>
        <v>0</v>
      </c>
      <c r="O5" s="72">
        <f t="shared" ref="O5:O10" si="0">M5-N5</f>
        <v>58273221.23800005</v>
      </c>
      <c r="P5" s="73"/>
      <c r="Q5" s="74"/>
      <c r="R5" s="74"/>
      <c r="S5" s="74"/>
      <c r="T5" s="71"/>
      <c r="U5" s="71"/>
      <c r="V5" s="71"/>
      <c r="W5" s="71"/>
      <c r="X5" s="75"/>
      <c r="Y5" s="71"/>
      <c r="Z5" s="71"/>
      <c r="AA5" s="71"/>
      <c r="AB5" s="76"/>
    </row>
    <row r="6" spans="2:28" outlineLevel="1">
      <c r="B6" s="77"/>
      <c r="C6" s="78" t="s">
        <v>512</v>
      </c>
      <c r="D6" s="78" t="s">
        <v>513</v>
      </c>
      <c r="E6" s="78"/>
      <c r="F6" s="78"/>
      <c r="G6" s="78"/>
      <c r="H6" s="78"/>
      <c r="I6" s="78"/>
      <c r="J6" s="78"/>
      <c r="K6" s="78"/>
      <c r="L6" s="78"/>
      <c r="M6" s="79">
        <f>SUM(M7:M51)/4</f>
        <v>28630390.59</v>
      </c>
      <c r="N6" s="79">
        <f>SUM(N7:N51)/4</f>
        <v>0</v>
      </c>
      <c r="O6" s="79">
        <f t="shared" si="0"/>
        <v>28630390.59</v>
      </c>
      <c r="P6" s="80"/>
      <c r="Q6" s="81"/>
      <c r="R6" s="81"/>
      <c r="S6" s="81"/>
      <c r="T6" s="78"/>
      <c r="U6" s="78"/>
      <c r="V6" s="78"/>
      <c r="W6" s="78"/>
      <c r="X6" s="82"/>
      <c r="Y6" s="78"/>
      <c r="Z6" s="78"/>
      <c r="AA6" s="78"/>
      <c r="AB6" s="83"/>
    </row>
    <row r="7" spans="2:28" outlineLevel="2">
      <c r="B7" s="84"/>
      <c r="C7" s="85"/>
      <c r="D7" s="85" t="s">
        <v>514</v>
      </c>
      <c r="E7" s="85" t="s">
        <v>515</v>
      </c>
      <c r="F7" s="85"/>
      <c r="G7" s="85"/>
      <c r="H7" s="85"/>
      <c r="I7" s="85"/>
      <c r="J7" s="85"/>
      <c r="K7" s="85"/>
      <c r="L7" s="85"/>
      <c r="M7" s="86">
        <f>SUM(M8:M15)/3</f>
        <v>5053457.51</v>
      </c>
      <c r="N7" s="86">
        <f>SUM(N8:N15)/3</f>
        <v>0</v>
      </c>
      <c r="O7" s="86">
        <f t="shared" si="0"/>
        <v>5053457.51</v>
      </c>
      <c r="P7" s="87"/>
      <c r="Q7" s="88"/>
      <c r="R7" s="88"/>
      <c r="S7" s="88"/>
      <c r="T7" s="85"/>
      <c r="U7" s="85"/>
      <c r="V7" s="85"/>
      <c r="W7" s="85"/>
      <c r="X7" s="89"/>
      <c r="Y7" s="85"/>
      <c r="Z7" s="85"/>
      <c r="AA7" s="85"/>
      <c r="AB7" s="90"/>
    </row>
    <row r="8" spans="2:28" outlineLevel="3">
      <c r="B8" s="91"/>
      <c r="C8" s="92"/>
      <c r="D8" s="92"/>
      <c r="E8" s="92" t="s">
        <v>516</v>
      </c>
      <c r="F8" s="92" t="s">
        <v>517</v>
      </c>
      <c r="G8" s="92"/>
      <c r="H8" s="92"/>
      <c r="I8" s="92"/>
      <c r="J8" s="92"/>
      <c r="K8" s="92"/>
      <c r="L8" s="92"/>
      <c r="M8" s="93">
        <f>SUM(M9:M11)/2</f>
        <v>4486133.09</v>
      </c>
      <c r="N8" s="93">
        <f>SUM(N9:N11)/2</f>
        <v>0</v>
      </c>
      <c r="O8" s="93">
        <f t="shared" si="0"/>
        <v>4486133.09</v>
      </c>
      <c r="P8" s="94"/>
      <c r="Q8" s="95"/>
      <c r="R8" s="95"/>
      <c r="S8" s="95"/>
      <c r="T8" s="92"/>
      <c r="U8" s="92"/>
      <c r="V8" s="92"/>
      <c r="W8" s="92"/>
      <c r="X8" s="96"/>
      <c r="Y8" s="92"/>
      <c r="Z8" s="92"/>
      <c r="AA8" s="92"/>
      <c r="AB8" s="97"/>
    </row>
    <row r="9" spans="2:28" outlineLevel="4">
      <c r="B9" s="91"/>
      <c r="C9" s="92"/>
      <c r="D9" s="92"/>
      <c r="E9" s="92"/>
      <c r="F9" s="92" t="s">
        <v>523</v>
      </c>
      <c r="G9" s="92" t="s">
        <v>524</v>
      </c>
      <c r="H9" s="92"/>
      <c r="I9" s="92"/>
      <c r="J9" s="92"/>
      <c r="K9" s="92"/>
      <c r="L9" s="92"/>
      <c r="M9" s="93">
        <f>SUM(M10:M11)</f>
        <v>4486133.09</v>
      </c>
      <c r="N9" s="93">
        <f>SUM(N10:N11)</f>
        <v>0</v>
      </c>
      <c r="O9" s="93">
        <f t="shared" si="0"/>
        <v>4486133.09</v>
      </c>
      <c r="P9" s="94"/>
      <c r="Q9" s="95"/>
      <c r="R9" s="95"/>
      <c r="S9" s="95"/>
      <c r="T9" s="92"/>
      <c r="U9" s="92"/>
      <c r="V9" s="92"/>
      <c r="W9" s="92"/>
      <c r="X9" s="96"/>
      <c r="Y9" s="92"/>
      <c r="Z9" s="92"/>
      <c r="AA9" s="92"/>
      <c r="AB9" s="97"/>
    </row>
    <row r="10" spans="2:28" ht="38.25" outlineLevel="5">
      <c r="B10" s="98"/>
      <c r="C10" s="99"/>
      <c r="D10" s="99"/>
      <c r="E10" s="99"/>
      <c r="F10" s="99"/>
      <c r="G10" s="99" t="s">
        <v>917</v>
      </c>
      <c r="H10" s="99" t="s">
        <v>525</v>
      </c>
      <c r="I10" s="99" t="s">
        <v>518</v>
      </c>
      <c r="J10" s="99" t="s">
        <v>519</v>
      </c>
      <c r="K10" s="99" t="s">
        <v>519</v>
      </c>
      <c r="L10" s="99" t="s">
        <v>520</v>
      </c>
      <c r="M10" s="100">
        <v>4486133.09</v>
      </c>
      <c r="N10" s="100">
        <v>0</v>
      </c>
      <c r="O10" s="100">
        <f t="shared" si="0"/>
        <v>4486133.09</v>
      </c>
      <c r="P10" s="101" t="s">
        <v>521</v>
      </c>
      <c r="Q10" s="102" t="s">
        <v>522</v>
      </c>
      <c r="R10" s="102"/>
      <c r="S10" s="102"/>
      <c r="T10" s="99"/>
      <c r="U10" s="99"/>
      <c r="V10" s="99"/>
      <c r="W10" s="99"/>
      <c r="X10" s="103">
        <v>42370</v>
      </c>
      <c r="Y10" s="99"/>
      <c r="Z10" s="99"/>
      <c r="AA10" s="99"/>
      <c r="AB10" s="104" t="s">
        <v>918</v>
      </c>
    </row>
    <row r="11" spans="2:28" outlineLevel="4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3"/>
      <c r="N11" s="93"/>
      <c r="O11" s="93"/>
      <c r="P11" s="94"/>
      <c r="Q11" s="95"/>
      <c r="R11" s="95"/>
      <c r="S11" s="95"/>
      <c r="T11" s="92"/>
      <c r="U11" s="92"/>
      <c r="V11" s="92"/>
      <c r="W11" s="92"/>
      <c r="X11" s="96"/>
      <c r="Y11" s="92"/>
      <c r="Z11" s="92"/>
      <c r="AA11" s="92"/>
      <c r="AB11" s="97"/>
    </row>
    <row r="12" spans="2:28" outlineLevel="3">
      <c r="B12" s="91"/>
      <c r="C12" s="92"/>
      <c r="D12" s="92"/>
      <c r="E12" s="92" t="s">
        <v>815</v>
      </c>
      <c r="F12" s="92" t="s">
        <v>816</v>
      </c>
      <c r="G12" s="92"/>
      <c r="H12" s="92"/>
      <c r="I12" s="92"/>
      <c r="J12" s="92"/>
      <c r="K12" s="92"/>
      <c r="L12" s="92"/>
      <c r="M12" s="93">
        <f>SUM(M13:M15)/2</f>
        <v>567324.42000000004</v>
      </c>
      <c r="N12" s="93">
        <f>SUM(N13:N15)/2</f>
        <v>0</v>
      </c>
      <c r="O12" s="93">
        <f>M12-N12</f>
        <v>567324.42000000004</v>
      </c>
      <c r="P12" s="94"/>
      <c r="Q12" s="95"/>
      <c r="R12" s="95"/>
      <c r="S12" s="95"/>
      <c r="T12" s="92"/>
      <c r="U12" s="92"/>
      <c r="V12" s="92"/>
      <c r="W12" s="92"/>
      <c r="X12" s="96"/>
      <c r="Y12" s="92"/>
      <c r="Z12" s="92"/>
      <c r="AA12" s="92"/>
      <c r="AB12" s="97"/>
    </row>
    <row r="13" spans="2:28" outlineLevel="4">
      <c r="B13" s="91"/>
      <c r="C13" s="92"/>
      <c r="D13" s="92"/>
      <c r="E13" s="92"/>
      <c r="F13" s="92" t="s">
        <v>523</v>
      </c>
      <c r="G13" s="92" t="s">
        <v>524</v>
      </c>
      <c r="H13" s="92"/>
      <c r="I13" s="92"/>
      <c r="J13" s="92"/>
      <c r="K13" s="92"/>
      <c r="L13" s="92"/>
      <c r="M13" s="93">
        <f>SUM(M14:M15)</f>
        <v>567324.42000000004</v>
      </c>
      <c r="N13" s="93">
        <f>SUM(N14:N15)</f>
        <v>0</v>
      </c>
      <c r="O13" s="93">
        <f>M13-N13</f>
        <v>567324.42000000004</v>
      </c>
      <c r="P13" s="94"/>
      <c r="Q13" s="95"/>
      <c r="R13" s="95"/>
      <c r="S13" s="95"/>
      <c r="T13" s="92"/>
      <c r="U13" s="92"/>
      <c r="V13" s="92"/>
      <c r="W13" s="92"/>
      <c r="X13" s="96"/>
      <c r="Y13" s="92"/>
      <c r="Z13" s="92"/>
      <c r="AA13" s="92"/>
      <c r="AB13" s="97"/>
    </row>
    <row r="14" spans="2:28" ht="38.25" outlineLevel="5">
      <c r="B14" s="98"/>
      <c r="C14" s="99"/>
      <c r="D14" s="99"/>
      <c r="E14" s="99"/>
      <c r="F14" s="99"/>
      <c r="G14" s="99" t="s">
        <v>917</v>
      </c>
      <c r="H14" s="99" t="s">
        <v>525</v>
      </c>
      <c r="I14" s="99" t="s">
        <v>518</v>
      </c>
      <c r="J14" s="99" t="s">
        <v>519</v>
      </c>
      <c r="K14" s="99" t="s">
        <v>519</v>
      </c>
      <c r="L14" s="99" t="s">
        <v>520</v>
      </c>
      <c r="M14" s="100">
        <v>567324.42000000004</v>
      </c>
      <c r="N14" s="100">
        <v>0</v>
      </c>
      <c r="O14" s="100">
        <f>M14-N14</f>
        <v>567324.42000000004</v>
      </c>
      <c r="P14" s="101" t="s">
        <v>521</v>
      </c>
      <c r="Q14" s="102" t="s">
        <v>522</v>
      </c>
      <c r="R14" s="102"/>
      <c r="S14" s="102"/>
      <c r="T14" s="99"/>
      <c r="U14" s="99"/>
      <c r="V14" s="99"/>
      <c r="W14" s="99"/>
      <c r="X14" s="103">
        <v>42370</v>
      </c>
      <c r="Y14" s="99"/>
      <c r="Z14" s="99"/>
      <c r="AA14" s="99"/>
      <c r="AB14" s="104" t="s">
        <v>918</v>
      </c>
    </row>
    <row r="15" spans="2:28" outlineLevel="3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3"/>
      <c r="N15" s="93"/>
      <c r="O15" s="93"/>
      <c r="P15" s="94"/>
      <c r="Q15" s="95"/>
      <c r="R15" s="95"/>
      <c r="S15" s="95"/>
      <c r="T15" s="92"/>
      <c r="U15" s="92"/>
      <c r="V15" s="92"/>
      <c r="W15" s="92"/>
      <c r="X15" s="96"/>
      <c r="Y15" s="92"/>
      <c r="Z15" s="92"/>
      <c r="AA15" s="92"/>
      <c r="AB15" s="97"/>
    </row>
    <row r="16" spans="2:28" outlineLevel="2">
      <c r="B16" s="84"/>
      <c r="C16" s="85"/>
      <c r="D16" s="85" t="s">
        <v>526</v>
      </c>
      <c r="E16" s="85" t="s">
        <v>527</v>
      </c>
      <c r="F16" s="85"/>
      <c r="G16" s="85"/>
      <c r="H16" s="85"/>
      <c r="I16" s="85"/>
      <c r="J16" s="85"/>
      <c r="K16" s="85"/>
      <c r="L16" s="85"/>
      <c r="M16" s="86">
        <f>SUM(M17:M24)/3</f>
        <v>14840791.200000001</v>
      </c>
      <c r="N16" s="86">
        <f>SUM(N17:N24)/3</f>
        <v>0</v>
      </c>
      <c r="O16" s="86">
        <f>M16-N16</f>
        <v>14840791.200000001</v>
      </c>
      <c r="P16" s="87"/>
      <c r="Q16" s="88"/>
      <c r="R16" s="88"/>
      <c r="S16" s="88"/>
      <c r="T16" s="85"/>
      <c r="U16" s="85"/>
      <c r="V16" s="85"/>
      <c r="W16" s="85"/>
      <c r="X16" s="89"/>
      <c r="Y16" s="85"/>
      <c r="Z16" s="85"/>
      <c r="AA16" s="85"/>
      <c r="AB16" s="90"/>
    </row>
    <row r="17" spans="2:28" outlineLevel="3">
      <c r="B17" s="91"/>
      <c r="C17" s="92"/>
      <c r="D17" s="92"/>
      <c r="E17" s="92" t="s">
        <v>528</v>
      </c>
      <c r="F17" s="92" t="s">
        <v>529</v>
      </c>
      <c r="G17" s="92"/>
      <c r="H17" s="92"/>
      <c r="I17" s="92"/>
      <c r="J17" s="92"/>
      <c r="K17" s="92"/>
      <c r="L17" s="92"/>
      <c r="M17" s="93">
        <f>SUM(M18:M20)/2</f>
        <v>12815172.27</v>
      </c>
      <c r="N17" s="93">
        <f>SUM(N18:N20)/2</f>
        <v>0</v>
      </c>
      <c r="O17" s="93">
        <f>M17-N17</f>
        <v>12815172.27</v>
      </c>
      <c r="P17" s="94"/>
      <c r="Q17" s="95"/>
      <c r="R17" s="95"/>
      <c r="S17" s="95"/>
      <c r="T17" s="92"/>
      <c r="U17" s="92"/>
      <c r="V17" s="92"/>
      <c r="W17" s="92"/>
      <c r="X17" s="96"/>
      <c r="Y17" s="92"/>
      <c r="Z17" s="92"/>
      <c r="AA17" s="92"/>
      <c r="AB17" s="97"/>
    </row>
    <row r="18" spans="2:28" outlineLevel="4">
      <c r="B18" s="91"/>
      <c r="C18" s="92"/>
      <c r="D18" s="92"/>
      <c r="E18" s="92"/>
      <c r="F18" s="92" t="s">
        <v>523</v>
      </c>
      <c r="G18" s="92" t="s">
        <v>524</v>
      </c>
      <c r="H18" s="92"/>
      <c r="I18" s="92"/>
      <c r="J18" s="92"/>
      <c r="K18" s="92"/>
      <c r="L18" s="92"/>
      <c r="M18" s="93">
        <f>SUM(M19:M20)</f>
        <v>12815172.27</v>
      </c>
      <c r="N18" s="93">
        <f>SUM(N19:N20)</f>
        <v>0</v>
      </c>
      <c r="O18" s="93">
        <f>M18-N18</f>
        <v>12815172.27</v>
      </c>
      <c r="P18" s="94"/>
      <c r="Q18" s="95"/>
      <c r="R18" s="95"/>
      <c r="S18" s="95"/>
      <c r="T18" s="92"/>
      <c r="U18" s="92"/>
      <c r="V18" s="92"/>
      <c r="W18" s="92"/>
      <c r="X18" s="96"/>
      <c r="Y18" s="92"/>
      <c r="Z18" s="92"/>
      <c r="AA18" s="92"/>
      <c r="AB18" s="97"/>
    </row>
    <row r="19" spans="2:28" ht="38.25" outlineLevel="5">
      <c r="B19" s="98"/>
      <c r="C19" s="99"/>
      <c r="D19" s="99"/>
      <c r="E19" s="99"/>
      <c r="F19" s="99"/>
      <c r="G19" s="99" t="s">
        <v>917</v>
      </c>
      <c r="H19" s="99" t="s">
        <v>525</v>
      </c>
      <c r="I19" s="99" t="s">
        <v>518</v>
      </c>
      <c r="J19" s="99" t="s">
        <v>519</v>
      </c>
      <c r="K19" s="99" t="s">
        <v>519</v>
      </c>
      <c r="L19" s="99" t="s">
        <v>520</v>
      </c>
      <c r="M19" s="100">
        <v>12815172.27</v>
      </c>
      <c r="N19" s="100">
        <v>0</v>
      </c>
      <c r="O19" s="100">
        <f>M19-N19</f>
        <v>12815172.27</v>
      </c>
      <c r="P19" s="101" t="s">
        <v>521</v>
      </c>
      <c r="Q19" s="102" t="s">
        <v>522</v>
      </c>
      <c r="R19" s="102"/>
      <c r="S19" s="102"/>
      <c r="T19" s="99"/>
      <c r="U19" s="99"/>
      <c r="V19" s="99"/>
      <c r="W19" s="99"/>
      <c r="X19" s="103">
        <v>42370</v>
      </c>
      <c r="Y19" s="99"/>
      <c r="Z19" s="99"/>
      <c r="AA19" s="99"/>
      <c r="AB19" s="104" t="s">
        <v>918</v>
      </c>
    </row>
    <row r="20" spans="2:28" outlineLevel="4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3"/>
      <c r="N20" s="93"/>
      <c r="O20" s="93"/>
      <c r="P20" s="94"/>
      <c r="Q20" s="95"/>
      <c r="R20" s="95"/>
      <c r="S20" s="95"/>
      <c r="T20" s="92"/>
      <c r="U20" s="92"/>
      <c r="V20" s="92"/>
      <c r="W20" s="92"/>
      <c r="X20" s="96"/>
      <c r="Y20" s="92"/>
      <c r="Z20" s="92"/>
      <c r="AA20" s="92"/>
      <c r="AB20" s="97"/>
    </row>
    <row r="21" spans="2:28" outlineLevel="3">
      <c r="B21" s="91"/>
      <c r="C21" s="92"/>
      <c r="D21" s="92"/>
      <c r="E21" s="92" t="s">
        <v>817</v>
      </c>
      <c r="F21" s="92" t="s">
        <v>818</v>
      </c>
      <c r="G21" s="92"/>
      <c r="H21" s="92"/>
      <c r="I21" s="92"/>
      <c r="J21" s="92"/>
      <c r="K21" s="92"/>
      <c r="L21" s="92"/>
      <c r="M21" s="93">
        <f>SUM(M22:M24)/2</f>
        <v>2025618.93</v>
      </c>
      <c r="N21" s="93">
        <f>SUM(N22:N24)/2</f>
        <v>0</v>
      </c>
      <c r="O21" s="93">
        <f>M21-N21</f>
        <v>2025618.93</v>
      </c>
      <c r="P21" s="94"/>
      <c r="Q21" s="95"/>
      <c r="R21" s="95"/>
      <c r="S21" s="95"/>
      <c r="T21" s="92"/>
      <c r="U21" s="92"/>
      <c r="V21" s="92"/>
      <c r="W21" s="92"/>
      <c r="X21" s="96"/>
      <c r="Y21" s="92"/>
      <c r="Z21" s="92"/>
      <c r="AA21" s="92"/>
      <c r="AB21" s="97"/>
    </row>
    <row r="22" spans="2:28" outlineLevel="4">
      <c r="B22" s="91"/>
      <c r="C22" s="92"/>
      <c r="D22" s="92"/>
      <c r="E22" s="92"/>
      <c r="F22" s="92" t="s">
        <v>523</v>
      </c>
      <c r="G22" s="92" t="s">
        <v>524</v>
      </c>
      <c r="H22" s="92"/>
      <c r="I22" s="92"/>
      <c r="J22" s="92"/>
      <c r="K22" s="92"/>
      <c r="L22" s="92"/>
      <c r="M22" s="93">
        <f>SUM(M23:M24)</f>
        <v>2025618.93</v>
      </c>
      <c r="N22" s="93">
        <f>SUM(N23:N24)</f>
        <v>0</v>
      </c>
      <c r="O22" s="93">
        <f>M22-N22</f>
        <v>2025618.93</v>
      </c>
      <c r="P22" s="94"/>
      <c r="Q22" s="95"/>
      <c r="R22" s="95"/>
      <c r="S22" s="95"/>
      <c r="T22" s="92"/>
      <c r="U22" s="92"/>
      <c r="V22" s="92"/>
      <c r="W22" s="92"/>
      <c r="X22" s="96"/>
      <c r="Y22" s="92"/>
      <c r="Z22" s="92"/>
      <c r="AA22" s="92"/>
      <c r="AB22" s="97"/>
    </row>
    <row r="23" spans="2:28" ht="38.25" outlineLevel="5">
      <c r="B23" s="98"/>
      <c r="C23" s="99"/>
      <c r="D23" s="99"/>
      <c r="E23" s="99"/>
      <c r="F23" s="99"/>
      <c r="G23" s="99" t="s">
        <v>917</v>
      </c>
      <c r="H23" s="99" t="s">
        <v>525</v>
      </c>
      <c r="I23" s="99" t="s">
        <v>518</v>
      </c>
      <c r="J23" s="99" t="s">
        <v>519</v>
      </c>
      <c r="K23" s="99" t="s">
        <v>519</v>
      </c>
      <c r="L23" s="99" t="s">
        <v>520</v>
      </c>
      <c r="M23" s="100">
        <v>2025618.93</v>
      </c>
      <c r="N23" s="100">
        <v>0</v>
      </c>
      <c r="O23" s="100">
        <f>M23-N23</f>
        <v>2025618.93</v>
      </c>
      <c r="P23" s="101" t="s">
        <v>521</v>
      </c>
      <c r="Q23" s="102" t="s">
        <v>522</v>
      </c>
      <c r="R23" s="102"/>
      <c r="S23" s="102"/>
      <c r="T23" s="99"/>
      <c r="U23" s="99"/>
      <c r="V23" s="99"/>
      <c r="W23" s="99"/>
      <c r="X23" s="103">
        <v>42370</v>
      </c>
      <c r="Y23" s="99"/>
      <c r="Z23" s="99"/>
      <c r="AA23" s="99"/>
      <c r="AB23" s="104" t="s">
        <v>918</v>
      </c>
    </row>
    <row r="24" spans="2:28" outlineLevel="3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3"/>
      <c r="N24" s="93"/>
      <c r="O24" s="93"/>
      <c r="P24" s="94"/>
      <c r="Q24" s="95"/>
      <c r="R24" s="95"/>
      <c r="S24" s="95"/>
      <c r="T24" s="92"/>
      <c r="U24" s="92"/>
      <c r="V24" s="92"/>
      <c r="W24" s="92"/>
      <c r="X24" s="96"/>
      <c r="Y24" s="92"/>
      <c r="Z24" s="92"/>
      <c r="AA24" s="92"/>
      <c r="AB24" s="97"/>
    </row>
    <row r="25" spans="2:28" outlineLevel="2">
      <c r="B25" s="84"/>
      <c r="C25" s="85"/>
      <c r="D25" s="85" t="s">
        <v>530</v>
      </c>
      <c r="E25" s="85" t="s">
        <v>531</v>
      </c>
      <c r="F25" s="85"/>
      <c r="G25" s="85"/>
      <c r="H25" s="85"/>
      <c r="I25" s="85"/>
      <c r="J25" s="85"/>
      <c r="K25" s="85"/>
      <c r="L25" s="85"/>
      <c r="M25" s="86">
        <f>SUM(M26:M33)/3</f>
        <v>8425417.8100000005</v>
      </c>
      <c r="N25" s="86">
        <f>SUM(N26:N33)/3</f>
        <v>0</v>
      </c>
      <c r="O25" s="86">
        <f>M25-N25</f>
        <v>8425417.8100000005</v>
      </c>
      <c r="P25" s="87"/>
      <c r="Q25" s="88"/>
      <c r="R25" s="88"/>
      <c r="S25" s="88"/>
      <c r="T25" s="85"/>
      <c r="U25" s="85"/>
      <c r="V25" s="85"/>
      <c r="W25" s="85"/>
      <c r="X25" s="89"/>
      <c r="Y25" s="85"/>
      <c r="Z25" s="85"/>
      <c r="AA25" s="85"/>
      <c r="AB25" s="90"/>
    </row>
    <row r="26" spans="2:28" outlineLevel="3">
      <c r="B26" s="91"/>
      <c r="C26" s="92"/>
      <c r="D26" s="92"/>
      <c r="E26" s="92" t="s">
        <v>532</v>
      </c>
      <c r="F26" s="92" t="s">
        <v>533</v>
      </c>
      <c r="G26" s="92"/>
      <c r="H26" s="92"/>
      <c r="I26" s="92"/>
      <c r="J26" s="92"/>
      <c r="K26" s="92"/>
      <c r="L26" s="92"/>
      <c r="M26" s="93">
        <f>SUM(M27:M29)/2</f>
        <v>7526570.8099999996</v>
      </c>
      <c r="N26" s="93">
        <f>SUM(N27:N29)/2</f>
        <v>0</v>
      </c>
      <c r="O26" s="93">
        <f>M26-N26</f>
        <v>7526570.8099999996</v>
      </c>
      <c r="P26" s="94"/>
      <c r="Q26" s="95"/>
      <c r="R26" s="95"/>
      <c r="S26" s="95"/>
      <c r="T26" s="92"/>
      <c r="U26" s="92"/>
      <c r="V26" s="92"/>
      <c r="W26" s="92"/>
      <c r="X26" s="96"/>
      <c r="Y26" s="92"/>
      <c r="Z26" s="92"/>
      <c r="AA26" s="92"/>
      <c r="AB26" s="97"/>
    </row>
    <row r="27" spans="2:28" outlineLevel="4">
      <c r="B27" s="91"/>
      <c r="C27" s="92"/>
      <c r="D27" s="92"/>
      <c r="E27" s="92"/>
      <c r="F27" s="92" t="s">
        <v>523</v>
      </c>
      <c r="G27" s="92" t="s">
        <v>524</v>
      </c>
      <c r="H27" s="92"/>
      <c r="I27" s="92"/>
      <c r="J27" s="92"/>
      <c r="K27" s="92"/>
      <c r="L27" s="92"/>
      <c r="M27" s="93">
        <f>SUM(M28:M29)</f>
        <v>7526570.8099999996</v>
      </c>
      <c r="N27" s="93">
        <f>SUM(N28:N29)</f>
        <v>0</v>
      </c>
      <c r="O27" s="93">
        <f>M27-N27</f>
        <v>7526570.8099999996</v>
      </c>
      <c r="P27" s="94"/>
      <c r="Q27" s="95"/>
      <c r="R27" s="95"/>
      <c r="S27" s="95"/>
      <c r="T27" s="92"/>
      <c r="U27" s="92"/>
      <c r="V27" s="92"/>
      <c r="W27" s="92"/>
      <c r="X27" s="96"/>
      <c r="Y27" s="92"/>
      <c r="Z27" s="92"/>
      <c r="AA27" s="92"/>
      <c r="AB27" s="97"/>
    </row>
    <row r="28" spans="2:28" ht="38.25" outlineLevel="5">
      <c r="B28" s="98"/>
      <c r="C28" s="99"/>
      <c r="D28" s="99"/>
      <c r="E28" s="99"/>
      <c r="F28" s="99"/>
      <c r="G28" s="99" t="s">
        <v>917</v>
      </c>
      <c r="H28" s="99" t="s">
        <v>525</v>
      </c>
      <c r="I28" s="99" t="s">
        <v>518</v>
      </c>
      <c r="J28" s="99" t="s">
        <v>519</v>
      </c>
      <c r="K28" s="99" t="s">
        <v>519</v>
      </c>
      <c r="L28" s="99" t="s">
        <v>520</v>
      </c>
      <c r="M28" s="100">
        <v>7526570.8099999996</v>
      </c>
      <c r="N28" s="100">
        <v>0</v>
      </c>
      <c r="O28" s="100">
        <f>M28-N28</f>
        <v>7526570.8099999996</v>
      </c>
      <c r="P28" s="101" t="s">
        <v>521</v>
      </c>
      <c r="Q28" s="102" t="s">
        <v>522</v>
      </c>
      <c r="R28" s="102"/>
      <c r="S28" s="102"/>
      <c r="T28" s="99"/>
      <c r="U28" s="99"/>
      <c r="V28" s="99"/>
      <c r="W28" s="99"/>
      <c r="X28" s="103">
        <v>42370</v>
      </c>
      <c r="Y28" s="99"/>
      <c r="Z28" s="99"/>
      <c r="AA28" s="99"/>
      <c r="AB28" s="104" t="s">
        <v>918</v>
      </c>
    </row>
    <row r="29" spans="2:28" outlineLevel="4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3"/>
      <c r="N29" s="93"/>
      <c r="O29" s="93"/>
      <c r="P29" s="94"/>
      <c r="Q29" s="95"/>
      <c r="R29" s="95"/>
      <c r="S29" s="95"/>
      <c r="T29" s="92"/>
      <c r="U29" s="92"/>
      <c r="V29" s="92"/>
      <c r="W29" s="92"/>
      <c r="X29" s="96"/>
      <c r="Y29" s="92"/>
      <c r="Z29" s="92"/>
      <c r="AA29" s="92"/>
      <c r="AB29" s="97"/>
    </row>
    <row r="30" spans="2:28" outlineLevel="3">
      <c r="B30" s="91"/>
      <c r="C30" s="92"/>
      <c r="D30" s="92"/>
      <c r="E30" s="92" t="s">
        <v>819</v>
      </c>
      <c r="F30" s="92" t="s">
        <v>820</v>
      </c>
      <c r="G30" s="92"/>
      <c r="H30" s="92"/>
      <c r="I30" s="92"/>
      <c r="J30" s="92"/>
      <c r="K30" s="92"/>
      <c r="L30" s="92"/>
      <c r="M30" s="93">
        <f>SUM(M31:M33)/2</f>
        <v>898847</v>
      </c>
      <c r="N30" s="93">
        <f>SUM(N31:N33)/2</f>
        <v>0</v>
      </c>
      <c r="O30" s="93">
        <f>M30-N30</f>
        <v>898847</v>
      </c>
      <c r="P30" s="94"/>
      <c r="Q30" s="95"/>
      <c r="R30" s="95"/>
      <c r="S30" s="95"/>
      <c r="T30" s="92"/>
      <c r="U30" s="92"/>
      <c r="V30" s="92"/>
      <c r="W30" s="92"/>
      <c r="X30" s="96"/>
      <c r="Y30" s="92"/>
      <c r="Z30" s="92"/>
      <c r="AA30" s="92"/>
      <c r="AB30" s="97"/>
    </row>
    <row r="31" spans="2:28" outlineLevel="4">
      <c r="B31" s="91"/>
      <c r="C31" s="92"/>
      <c r="D31" s="92"/>
      <c r="E31" s="92"/>
      <c r="F31" s="92" t="s">
        <v>523</v>
      </c>
      <c r="G31" s="92" t="s">
        <v>524</v>
      </c>
      <c r="H31" s="92"/>
      <c r="I31" s="92"/>
      <c r="J31" s="92"/>
      <c r="K31" s="92"/>
      <c r="L31" s="92"/>
      <c r="M31" s="93">
        <f>SUM(M32:M33)</f>
        <v>898847</v>
      </c>
      <c r="N31" s="93">
        <f>SUM(N32:N33)</f>
        <v>0</v>
      </c>
      <c r="O31" s="93">
        <f>M31-N31</f>
        <v>898847</v>
      </c>
      <c r="P31" s="94"/>
      <c r="Q31" s="95"/>
      <c r="R31" s="95"/>
      <c r="S31" s="95"/>
      <c r="T31" s="92"/>
      <c r="U31" s="92"/>
      <c r="V31" s="92"/>
      <c r="W31" s="92"/>
      <c r="X31" s="96"/>
      <c r="Y31" s="92"/>
      <c r="Z31" s="92"/>
      <c r="AA31" s="92"/>
      <c r="AB31" s="97"/>
    </row>
    <row r="32" spans="2:28" ht="38.25" outlineLevel="5">
      <c r="B32" s="98"/>
      <c r="C32" s="99"/>
      <c r="D32" s="99"/>
      <c r="E32" s="99"/>
      <c r="F32" s="99"/>
      <c r="G32" s="99" t="s">
        <v>917</v>
      </c>
      <c r="H32" s="99" t="s">
        <v>525</v>
      </c>
      <c r="I32" s="99" t="s">
        <v>518</v>
      </c>
      <c r="J32" s="99" t="s">
        <v>519</v>
      </c>
      <c r="K32" s="99" t="s">
        <v>519</v>
      </c>
      <c r="L32" s="99" t="s">
        <v>520</v>
      </c>
      <c r="M32" s="100">
        <v>898847</v>
      </c>
      <c r="N32" s="100">
        <v>0</v>
      </c>
      <c r="O32" s="100">
        <f>M32-N32</f>
        <v>898847</v>
      </c>
      <c r="P32" s="101" t="s">
        <v>521</v>
      </c>
      <c r="Q32" s="102" t="s">
        <v>522</v>
      </c>
      <c r="R32" s="102"/>
      <c r="S32" s="102"/>
      <c r="T32" s="99"/>
      <c r="U32" s="99"/>
      <c r="V32" s="99"/>
      <c r="W32" s="99"/>
      <c r="X32" s="103">
        <v>42370</v>
      </c>
      <c r="Y32" s="99"/>
      <c r="Z32" s="99"/>
      <c r="AA32" s="99"/>
      <c r="AB32" s="104" t="s">
        <v>918</v>
      </c>
    </row>
    <row r="33" spans="2:28" outlineLevel="3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3"/>
      <c r="N33" s="93"/>
      <c r="O33" s="93"/>
      <c r="P33" s="94"/>
      <c r="Q33" s="95"/>
      <c r="R33" s="95"/>
      <c r="S33" s="95"/>
      <c r="T33" s="92"/>
      <c r="U33" s="92"/>
      <c r="V33" s="92"/>
      <c r="W33" s="92"/>
      <c r="X33" s="96"/>
      <c r="Y33" s="92"/>
      <c r="Z33" s="92"/>
      <c r="AA33" s="92"/>
      <c r="AB33" s="97"/>
    </row>
    <row r="34" spans="2:28" outlineLevel="2">
      <c r="B34" s="84"/>
      <c r="C34" s="85"/>
      <c r="D34" s="85" t="s">
        <v>534</v>
      </c>
      <c r="E34" s="85" t="s">
        <v>535</v>
      </c>
      <c r="F34" s="85"/>
      <c r="G34" s="85"/>
      <c r="H34" s="85"/>
      <c r="I34" s="85"/>
      <c r="J34" s="85"/>
      <c r="K34" s="85"/>
      <c r="L34" s="85"/>
      <c r="M34" s="86">
        <f>SUM(M35:M42)/3</f>
        <v>23235.460000000003</v>
      </c>
      <c r="N34" s="86">
        <f>SUM(N35:N42)/3</f>
        <v>0</v>
      </c>
      <c r="O34" s="86">
        <f>M34-N34</f>
        <v>23235.460000000003</v>
      </c>
      <c r="P34" s="87"/>
      <c r="Q34" s="88"/>
      <c r="R34" s="88"/>
      <c r="S34" s="88"/>
      <c r="T34" s="85"/>
      <c r="U34" s="85"/>
      <c r="V34" s="85"/>
      <c r="W34" s="85"/>
      <c r="X34" s="89"/>
      <c r="Y34" s="85"/>
      <c r="Z34" s="85"/>
      <c r="AA34" s="85"/>
      <c r="AB34" s="90"/>
    </row>
    <row r="35" spans="2:28" outlineLevel="3">
      <c r="B35" s="91"/>
      <c r="C35" s="92"/>
      <c r="D35" s="92"/>
      <c r="E35" s="92" t="s">
        <v>536</v>
      </c>
      <c r="F35" s="92" t="s">
        <v>537</v>
      </c>
      <c r="G35" s="92"/>
      <c r="H35" s="92"/>
      <c r="I35" s="92"/>
      <c r="J35" s="92"/>
      <c r="K35" s="92"/>
      <c r="L35" s="92"/>
      <c r="M35" s="93">
        <f>SUM(M36:M38)/2</f>
        <v>21542.240000000002</v>
      </c>
      <c r="N35" s="93">
        <f>SUM(N36:N38)/2</f>
        <v>0</v>
      </c>
      <c r="O35" s="93">
        <f>M35-N35</f>
        <v>21542.240000000002</v>
      </c>
      <c r="P35" s="94"/>
      <c r="Q35" s="95"/>
      <c r="R35" s="95"/>
      <c r="S35" s="95"/>
      <c r="T35" s="92"/>
      <c r="U35" s="92"/>
      <c r="V35" s="92"/>
      <c r="W35" s="92"/>
      <c r="X35" s="96"/>
      <c r="Y35" s="92"/>
      <c r="Z35" s="92"/>
      <c r="AA35" s="92"/>
      <c r="AB35" s="97"/>
    </row>
    <row r="36" spans="2:28" outlineLevel="4">
      <c r="B36" s="91"/>
      <c r="C36" s="92"/>
      <c r="D36" s="92"/>
      <c r="E36" s="92"/>
      <c r="F36" s="92" t="s">
        <v>523</v>
      </c>
      <c r="G36" s="92" t="s">
        <v>524</v>
      </c>
      <c r="H36" s="92"/>
      <c r="I36" s="92"/>
      <c r="J36" s="92"/>
      <c r="K36" s="92"/>
      <c r="L36" s="92"/>
      <c r="M36" s="93">
        <f>SUM(M37:M38)</f>
        <v>21542.240000000002</v>
      </c>
      <c r="N36" s="93">
        <f>SUM(N37:N38)</f>
        <v>0</v>
      </c>
      <c r="O36" s="93">
        <f>M36-N36</f>
        <v>21542.240000000002</v>
      </c>
      <c r="P36" s="94"/>
      <c r="Q36" s="95"/>
      <c r="R36" s="95"/>
      <c r="S36" s="95"/>
      <c r="T36" s="92"/>
      <c r="U36" s="92"/>
      <c r="V36" s="92"/>
      <c r="W36" s="92"/>
      <c r="X36" s="96"/>
      <c r="Y36" s="92"/>
      <c r="Z36" s="92"/>
      <c r="AA36" s="92"/>
      <c r="AB36" s="97"/>
    </row>
    <row r="37" spans="2:28" ht="38.25" outlineLevel="5">
      <c r="B37" s="98"/>
      <c r="C37" s="99"/>
      <c r="D37" s="99"/>
      <c r="E37" s="99"/>
      <c r="F37" s="99"/>
      <c r="G37" s="99" t="s">
        <v>917</v>
      </c>
      <c r="H37" s="99" t="s">
        <v>525</v>
      </c>
      <c r="I37" s="99" t="s">
        <v>518</v>
      </c>
      <c r="J37" s="99" t="s">
        <v>519</v>
      </c>
      <c r="K37" s="99" t="s">
        <v>519</v>
      </c>
      <c r="L37" s="99" t="s">
        <v>520</v>
      </c>
      <c r="M37" s="100">
        <v>21542.240000000002</v>
      </c>
      <c r="N37" s="100">
        <v>0</v>
      </c>
      <c r="O37" s="100">
        <f>M37-N37</f>
        <v>21542.240000000002</v>
      </c>
      <c r="P37" s="101" t="s">
        <v>521</v>
      </c>
      <c r="Q37" s="102" t="s">
        <v>522</v>
      </c>
      <c r="R37" s="102"/>
      <c r="S37" s="102"/>
      <c r="T37" s="99"/>
      <c r="U37" s="99"/>
      <c r="V37" s="99"/>
      <c r="W37" s="99"/>
      <c r="X37" s="103">
        <v>42370</v>
      </c>
      <c r="Y37" s="99"/>
      <c r="Z37" s="99"/>
      <c r="AA37" s="99"/>
      <c r="AB37" s="104" t="s">
        <v>918</v>
      </c>
    </row>
    <row r="38" spans="2:28" outlineLevel="4"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3"/>
      <c r="N38" s="93"/>
      <c r="O38" s="93"/>
      <c r="P38" s="94"/>
      <c r="Q38" s="95"/>
      <c r="R38" s="95"/>
      <c r="S38" s="95"/>
      <c r="T38" s="92"/>
      <c r="U38" s="92"/>
      <c r="V38" s="92"/>
      <c r="W38" s="92"/>
      <c r="X38" s="96"/>
      <c r="Y38" s="92"/>
      <c r="Z38" s="92"/>
      <c r="AA38" s="92"/>
      <c r="AB38" s="97"/>
    </row>
    <row r="39" spans="2:28" outlineLevel="3">
      <c r="B39" s="91"/>
      <c r="C39" s="92"/>
      <c r="D39" s="92"/>
      <c r="E39" s="92" t="s">
        <v>821</v>
      </c>
      <c r="F39" s="92" t="s">
        <v>822</v>
      </c>
      <c r="G39" s="92"/>
      <c r="H39" s="92"/>
      <c r="I39" s="92"/>
      <c r="J39" s="92"/>
      <c r="K39" s="92"/>
      <c r="L39" s="92"/>
      <c r="M39" s="93">
        <f>SUM(M40:M42)/2</f>
        <v>1693.22</v>
      </c>
      <c r="N39" s="93">
        <f>SUM(N40:N42)/2</f>
        <v>0</v>
      </c>
      <c r="O39" s="93">
        <f>M39-N39</f>
        <v>1693.22</v>
      </c>
      <c r="P39" s="94"/>
      <c r="Q39" s="95"/>
      <c r="R39" s="95"/>
      <c r="S39" s="95"/>
      <c r="T39" s="92"/>
      <c r="U39" s="92"/>
      <c r="V39" s="92"/>
      <c r="W39" s="92"/>
      <c r="X39" s="96"/>
      <c r="Y39" s="92"/>
      <c r="Z39" s="92"/>
      <c r="AA39" s="92"/>
      <c r="AB39" s="97"/>
    </row>
    <row r="40" spans="2:28" outlineLevel="4">
      <c r="B40" s="91"/>
      <c r="C40" s="92"/>
      <c r="D40" s="92"/>
      <c r="E40" s="92"/>
      <c r="F40" s="92" t="s">
        <v>523</v>
      </c>
      <c r="G40" s="92" t="s">
        <v>524</v>
      </c>
      <c r="H40" s="92"/>
      <c r="I40" s="92"/>
      <c r="J40" s="92"/>
      <c r="K40" s="92"/>
      <c r="L40" s="92"/>
      <c r="M40" s="93">
        <f>SUM(M41:M42)</f>
        <v>1693.22</v>
      </c>
      <c r="N40" s="93">
        <f>SUM(N41:N42)</f>
        <v>0</v>
      </c>
      <c r="O40" s="93">
        <f>M40-N40</f>
        <v>1693.22</v>
      </c>
      <c r="P40" s="94"/>
      <c r="Q40" s="95"/>
      <c r="R40" s="95"/>
      <c r="S40" s="95"/>
      <c r="T40" s="92"/>
      <c r="U40" s="92"/>
      <c r="V40" s="92"/>
      <c r="W40" s="92"/>
      <c r="X40" s="96"/>
      <c r="Y40" s="92"/>
      <c r="Z40" s="92"/>
      <c r="AA40" s="92"/>
      <c r="AB40" s="97"/>
    </row>
    <row r="41" spans="2:28" ht="38.25" outlineLevel="5">
      <c r="B41" s="98"/>
      <c r="C41" s="99"/>
      <c r="D41" s="99"/>
      <c r="E41" s="99"/>
      <c r="F41" s="99"/>
      <c r="G41" s="99" t="s">
        <v>917</v>
      </c>
      <c r="H41" s="99" t="s">
        <v>525</v>
      </c>
      <c r="I41" s="99" t="s">
        <v>518</v>
      </c>
      <c r="J41" s="99" t="s">
        <v>519</v>
      </c>
      <c r="K41" s="99" t="s">
        <v>519</v>
      </c>
      <c r="L41" s="99" t="s">
        <v>520</v>
      </c>
      <c r="M41" s="100">
        <v>1693.22</v>
      </c>
      <c r="N41" s="100">
        <v>0</v>
      </c>
      <c r="O41" s="100">
        <f>M41-N41</f>
        <v>1693.22</v>
      </c>
      <c r="P41" s="101" t="s">
        <v>521</v>
      </c>
      <c r="Q41" s="102" t="s">
        <v>522</v>
      </c>
      <c r="R41" s="102"/>
      <c r="S41" s="102"/>
      <c r="T41" s="99"/>
      <c r="U41" s="99"/>
      <c r="V41" s="99"/>
      <c r="W41" s="99"/>
      <c r="X41" s="103">
        <v>42370</v>
      </c>
      <c r="Y41" s="99"/>
      <c r="Z41" s="99"/>
      <c r="AA41" s="99"/>
      <c r="AB41" s="104" t="s">
        <v>918</v>
      </c>
    </row>
    <row r="42" spans="2:28" outlineLevel="3"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3"/>
      <c r="N42" s="93"/>
      <c r="O42" s="93"/>
      <c r="P42" s="94"/>
      <c r="Q42" s="95"/>
      <c r="R42" s="95"/>
      <c r="S42" s="95"/>
      <c r="T42" s="92"/>
      <c r="U42" s="92"/>
      <c r="V42" s="92"/>
      <c r="W42" s="92"/>
      <c r="X42" s="96"/>
      <c r="Y42" s="92"/>
      <c r="Z42" s="92"/>
      <c r="AA42" s="92"/>
      <c r="AB42" s="97"/>
    </row>
    <row r="43" spans="2:28" outlineLevel="2">
      <c r="B43" s="84"/>
      <c r="C43" s="85"/>
      <c r="D43" s="85" t="s">
        <v>538</v>
      </c>
      <c r="E43" s="85" t="s">
        <v>539</v>
      </c>
      <c r="F43" s="85"/>
      <c r="G43" s="85"/>
      <c r="H43" s="85"/>
      <c r="I43" s="85"/>
      <c r="J43" s="85"/>
      <c r="K43" s="85"/>
      <c r="L43" s="85"/>
      <c r="M43" s="86">
        <f>SUM(M44:M51)/3</f>
        <v>287488.61000000004</v>
      </c>
      <c r="N43" s="86">
        <f>SUM(N44:N51)/3</f>
        <v>0</v>
      </c>
      <c r="O43" s="86">
        <f>M43-N43</f>
        <v>287488.61000000004</v>
      </c>
      <c r="P43" s="87"/>
      <c r="Q43" s="88"/>
      <c r="R43" s="88"/>
      <c r="S43" s="88"/>
      <c r="T43" s="85"/>
      <c r="U43" s="85"/>
      <c r="V43" s="85"/>
      <c r="W43" s="85"/>
      <c r="X43" s="89"/>
      <c r="Y43" s="85"/>
      <c r="Z43" s="85"/>
      <c r="AA43" s="85"/>
      <c r="AB43" s="90"/>
    </row>
    <row r="44" spans="2:28" outlineLevel="3">
      <c r="B44" s="91"/>
      <c r="C44" s="92"/>
      <c r="D44" s="92"/>
      <c r="E44" s="92" t="s">
        <v>540</v>
      </c>
      <c r="F44" s="92" t="s">
        <v>541</v>
      </c>
      <c r="G44" s="92"/>
      <c r="H44" s="92"/>
      <c r="I44" s="92"/>
      <c r="J44" s="92"/>
      <c r="K44" s="92"/>
      <c r="L44" s="92"/>
      <c r="M44" s="93">
        <f>SUM(M45:M47)/2</f>
        <v>218147.07</v>
      </c>
      <c r="N44" s="93">
        <f>SUM(N45:N47)/2</f>
        <v>0</v>
      </c>
      <c r="O44" s="93">
        <f>M44-N44</f>
        <v>218147.07</v>
      </c>
      <c r="P44" s="94"/>
      <c r="Q44" s="95"/>
      <c r="R44" s="95"/>
      <c r="S44" s="95"/>
      <c r="T44" s="92"/>
      <c r="U44" s="92"/>
      <c r="V44" s="92"/>
      <c r="W44" s="92"/>
      <c r="X44" s="96"/>
      <c r="Y44" s="92"/>
      <c r="Z44" s="92"/>
      <c r="AA44" s="92"/>
      <c r="AB44" s="97"/>
    </row>
    <row r="45" spans="2:28" outlineLevel="4">
      <c r="B45" s="91"/>
      <c r="C45" s="92"/>
      <c r="D45" s="92"/>
      <c r="E45" s="92"/>
      <c r="F45" s="92" t="s">
        <v>523</v>
      </c>
      <c r="G45" s="92" t="s">
        <v>524</v>
      </c>
      <c r="H45" s="92"/>
      <c r="I45" s="92"/>
      <c r="J45" s="92"/>
      <c r="K45" s="92"/>
      <c r="L45" s="92"/>
      <c r="M45" s="93">
        <f>SUM(M46:M47)</f>
        <v>218147.07</v>
      </c>
      <c r="N45" s="93">
        <f>SUM(N46:N47)</f>
        <v>0</v>
      </c>
      <c r="O45" s="93">
        <f>M45-N45</f>
        <v>218147.07</v>
      </c>
      <c r="P45" s="94"/>
      <c r="Q45" s="95"/>
      <c r="R45" s="95"/>
      <c r="S45" s="95"/>
      <c r="T45" s="92"/>
      <c r="U45" s="92"/>
      <c r="V45" s="92"/>
      <c r="W45" s="92"/>
      <c r="X45" s="96"/>
      <c r="Y45" s="92"/>
      <c r="Z45" s="92"/>
      <c r="AA45" s="92"/>
      <c r="AB45" s="97"/>
    </row>
    <row r="46" spans="2:28" ht="38.25" outlineLevel="5">
      <c r="B46" s="98"/>
      <c r="C46" s="99"/>
      <c r="D46" s="99"/>
      <c r="E46" s="99"/>
      <c r="F46" s="99"/>
      <c r="G46" s="99" t="s">
        <v>917</v>
      </c>
      <c r="H46" s="99" t="s">
        <v>525</v>
      </c>
      <c r="I46" s="99" t="s">
        <v>518</v>
      </c>
      <c r="J46" s="99" t="s">
        <v>519</v>
      </c>
      <c r="K46" s="99" t="s">
        <v>519</v>
      </c>
      <c r="L46" s="99" t="s">
        <v>520</v>
      </c>
      <c r="M46" s="100">
        <v>218147.07</v>
      </c>
      <c r="N46" s="100">
        <v>0</v>
      </c>
      <c r="O46" s="100">
        <f>M46-N46</f>
        <v>218147.07</v>
      </c>
      <c r="P46" s="101" t="s">
        <v>521</v>
      </c>
      <c r="Q46" s="102" t="s">
        <v>522</v>
      </c>
      <c r="R46" s="102"/>
      <c r="S46" s="102"/>
      <c r="T46" s="99"/>
      <c r="U46" s="99"/>
      <c r="V46" s="99"/>
      <c r="W46" s="99"/>
      <c r="X46" s="103">
        <v>42370</v>
      </c>
      <c r="Y46" s="99"/>
      <c r="Z46" s="99"/>
      <c r="AA46" s="99"/>
      <c r="AB46" s="104" t="s">
        <v>918</v>
      </c>
    </row>
    <row r="47" spans="2:28" outlineLevel="4"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3"/>
      <c r="N47" s="93"/>
      <c r="O47" s="93"/>
      <c r="P47" s="94"/>
      <c r="Q47" s="95"/>
      <c r="R47" s="95"/>
      <c r="S47" s="95"/>
      <c r="T47" s="92"/>
      <c r="U47" s="92"/>
      <c r="V47" s="92"/>
      <c r="W47" s="92"/>
      <c r="X47" s="96"/>
      <c r="Y47" s="92"/>
      <c r="Z47" s="92"/>
      <c r="AA47" s="92"/>
      <c r="AB47" s="97"/>
    </row>
    <row r="48" spans="2:28" outlineLevel="3">
      <c r="B48" s="91"/>
      <c r="C48" s="92"/>
      <c r="D48" s="92"/>
      <c r="E48" s="92" t="s">
        <v>823</v>
      </c>
      <c r="F48" s="92" t="s">
        <v>824</v>
      </c>
      <c r="G48" s="92"/>
      <c r="H48" s="92"/>
      <c r="I48" s="92"/>
      <c r="J48" s="92"/>
      <c r="K48" s="92"/>
      <c r="L48" s="92"/>
      <c r="M48" s="93">
        <f>SUM(M49:M51)/2</f>
        <v>69341.539999999994</v>
      </c>
      <c r="N48" s="93">
        <f>SUM(N49:N51)/2</f>
        <v>0</v>
      </c>
      <c r="O48" s="93">
        <f>M48-N48</f>
        <v>69341.539999999994</v>
      </c>
      <c r="P48" s="94"/>
      <c r="Q48" s="95"/>
      <c r="R48" s="95"/>
      <c r="S48" s="95"/>
      <c r="T48" s="92"/>
      <c r="U48" s="92"/>
      <c r="V48" s="92"/>
      <c r="W48" s="92"/>
      <c r="X48" s="96"/>
      <c r="Y48" s="92"/>
      <c r="Z48" s="92"/>
      <c r="AA48" s="92"/>
      <c r="AB48" s="97"/>
    </row>
    <row r="49" spans="2:28" outlineLevel="4">
      <c r="B49" s="91"/>
      <c r="C49" s="92"/>
      <c r="D49" s="92"/>
      <c r="E49" s="92"/>
      <c r="F49" s="92" t="s">
        <v>523</v>
      </c>
      <c r="G49" s="92" t="s">
        <v>524</v>
      </c>
      <c r="H49" s="92"/>
      <c r="I49" s="92"/>
      <c r="J49" s="92"/>
      <c r="K49" s="92"/>
      <c r="L49" s="92"/>
      <c r="M49" s="93">
        <f>SUM(M50:M51)</f>
        <v>69341.539999999994</v>
      </c>
      <c r="N49" s="93">
        <f>SUM(N50:N51)</f>
        <v>0</v>
      </c>
      <c r="O49" s="93">
        <f>M49-N49</f>
        <v>69341.539999999994</v>
      </c>
      <c r="P49" s="94"/>
      <c r="Q49" s="95"/>
      <c r="R49" s="95"/>
      <c r="S49" s="95"/>
      <c r="T49" s="92"/>
      <c r="U49" s="92"/>
      <c r="V49" s="92"/>
      <c r="W49" s="92"/>
      <c r="X49" s="96"/>
      <c r="Y49" s="92"/>
      <c r="Z49" s="92"/>
      <c r="AA49" s="92"/>
      <c r="AB49" s="97"/>
    </row>
    <row r="50" spans="2:28" ht="38.25" outlineLevel="5">
      <c r="B50" s="98"/>
      <c r="C50" s="99"/>
      <c r="D50" s="99"/>
      <c r="E50" s="99"/>
      <c r="F50" s="99"/>
      <c r="G50" s="99" t="s">
        <v>917</v>
      </c>
      <c r="H50" s="99" t="s">
        <v>525</v>
      </c>
      <c r="I50" s="99" t="s">
        <v>518</v>
      </c>
      <c r="J50" s="99" t="s">
        <v>519</v>
      </c>
      <c r="K50" s="99" t="s">
        <v>519</v>
      </c>
      <c r="L50" s="99" t="s">
        <v>520</v>
      </c>
      <c r="M50" s="100">
        <v>69341.539999999994</v>
      </c>
      <c r="N50" s="100">
        <v>0</v>
      </c>
      <c r="O50" s="100">
        <f>M50-N50</f>
        <v>69341.539999999994</v>
      </c>
      <c r="P50" s="101" t="s">
        <v>521</v>
      </c>
      <c r="Q50" s="102" t="s">
        <v>522</v>
      </c>
      <c r="R50" s="102"/>
      <c r="S50" s="102"/>
      <c r="T50" s="99"/>
      <c r="U50" s="99"/>
      <c r="V50" s="99"/>
      <c r="W50" s="99"/>
      <c r="X50" s="103">
        <v>42370</v>
      </c>
      <c r="Y50" s="99"/>
      <c r="Z50" s="99"/>
      <c r="AA50" s="99"/>
      <c r="AB50" s="104" t="s">
        <v>918</v>
      </c>
    </row>
    <row r="51" spans="2:28" outlineLevel="2">
      <c r="B51" s="91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3"/>
      <c r="N51" s="93"/>
      <c r="O51" s="93"/>
      <c r="P51" s="94"/>
      <c r="Q51" s="95"/>
      <c r="R51" s="95"/>
      <c r="S51" s="95"/>
      <c r="T51" s="92"/>
      <c r="U51" s="92"/>
      <c r="V51" s="92"/>
      <c r="W51" s="92"/>
      <c r="X51" s="96"/>
      <c r="Y51" s="92"/>
      <c r="Z51" s="92"/>
      <c r="AA51" s="92"/>
      <c r="AB51" s="97"/>
    </row>
    <row r="52" spans="2:28" outlineLevel="1">
      <c r="B52" s="77"/>
      <c r="C52" s="78" t="s">
        <v>542</v>
      </c>
      <c r="D52" s="78" t="s">
        <v>543</v>
      </c>
      <c r="E52" s="78"/>
      <c r="F52" s="78"/>
      <c r="G52" s="78"/>
      <c r="H52" s="78"/>
      <c r="I52" s="78"/>
      <c r="J52" s="78"/>
      <c r="K52" s="78"/>
      <c r="L52" s="78"/>
      <c r="M52" s="79">
        <f>SUM(M53:M77)/4</f>
        <v>24377854.18</v>
      </c>
      <c r="N52" s="79">
        <f>SUM(N53:N77)/4</f>
        <v>0</v>
      </c>
      <c r="O52" s="79">
        <f>M52-N52</f>
        <v>24377854.18</v>
      </c>
      <c r="P52" s="80"/>
      <c r="Q52" s="81"/>
      <c r="R52" s="81"/>
      <c r="S52" s="81"/>
      <c r="T52" s="78"/>
      <c r="U52" s="78"/>
      <c r="V52" s="78"/>
      <c r="W52" s="78"/>
      <c r="X52" s="82"/>
      <c r="Y52" s="78"/>
      <c r="Z52" s="78"/>
      <c r="AA52" s="78"/>
      <c r="AB52" s="83"/>
    </row>
    <row r="53" spans="2:28" outlineLevel="2">
      <c r="B53" s="84"/>
      <c r="C53" s="85"/>
      <c r="D53" s="85" t="s">
        <v>544</v>
      </c>
      <c r="E53" s="85" t="s">
        <v>545</v>
      </c>
      <c r="F53" s="85"/>
      <c r="G53" s="85"/>
      <c r="H53" s="85"/>
      <c r="I53" s="85"/>
      <c r="J53" s="85"/>
      <c r="K53" s="85"/>
      <c r="L53" s="85"/>
      <c r="M53" s="86">
        <f>SUM(M54:M57)/3</f>
        <v>8792257.8399999999</v>
      </c>
      <c r="N53" s="86">
        <f>SUM(N54:N57)/3</f>
        <v>0</v>
      </c>
      <c r="O53" s="86">
        <f>M53-N53</f>
        <v>8792257.8399999999</v>
      </c>
      <c r="P53" s="87"/>
      <c r="Q53" s="88"/>
      <c r="R53" s="88"/>
      <c r="S53" s="88"/>
      <c r="T53" s="85"/>
      <c r="U53" s="85"/>
      <c r="V53" s="85"/>
      <c r="W53" s="85"/>
      <c r="X53" s="89"/>
      <c r="Y53" s="85"/>
      <c r="Z53" s="85"/>
      <c r="AA53" s="85"/>
      <c r="AB53" s="90"/>
    </row>
    <row r="54" spans="2:28" outlineLevel="3">
      <c r="B54" s="91"/>
      <c r="C54" s="92"/>
      <c r="D54" s="92"/>
      <c r="E54" s="92" t="s">
        <v>546</v>
      </c>
      <c r="F54" s="92" t="s">
        <v>547</v>
      </c>
      <c r="G54" s="92"/>
      <c r="H54" s="92"/>
      <c r="I54" s="92"/>
      <c r="J54" s="92"/>
      <c r="K54" s="92"/>
      <c r="L54" s="92"/>
      <c r="M54" s="93">
        <f>SUM(M55:M57)/2</f>
        <v>8792257.8399999999</v>
      </c>
      <c r="N54" s="93">
        <f>SUM(N55:N57)/2</f>
        <v>0</v>
      </c>
      <c r="O54" s="93">
        <f>M54-N54</f>
        <v>8792257.8399999999</v>
      </c>
      <c r="P54" s="94"/>
      <c r="Q54" s="95"/>
      <c r="R54" s="95"/>
      <c r="S54" s="95"/>
      <c r="T54" s="92"/>
      <c r="U54" s="92"/>
      <c r="V54" s="92"/>
      <c r="W54" s="92"/>
      <c r="X54" s="96"/>
      <c r="Y54" s="92"/>
      <c r="Z54" s="92"/>
      <c r="AA54" s="92"/>
      <c r="AB54" s="97"/>
    </row>
    <row r="55" spans="2:28" outlineLevel="4">
      <c r="B55" s="91"/>
      <c r="C55" s="92"/>
      <c r="D55" s="92"/>
      <c r="E55" s="92"/>
      <c r="F55" s="92" t="s">
        <v>523</v>
      </c>
      <c r="G55" s="92" t="s">
        <v>524</v>
      </c>
      <c r="H55" s="92"/>
      <c r="I55" s="92"/>
      <c r="J55" s="92"/>
      <c r="K55" s="92"/>
      <c r="L55" s="92"/>
      <c r="M55" s="93">
        <f>SUM(M56:M57)</f>
        <v>8792257.8399999999</v>
      </c>
      <c r="N55" s="93">
        <f>SUM(N56:N57)</f>
        <v>0</v>
      </c>
      <c r="O55" s="93">
        <f>M55-N55</f>
        <v>8792257.8399999999</v>
      </c>
      <c r="P55" s="94"/>
      <c r="Q55" s="95"/>
      <c r="R55" s="95"/>
      <c r="S55" s="95"/>
      <c r="T55" s="92"/>
      <c r="U55" s="92"/>
      <c r="V55" s="92"/>
      <c r="W55" s="92"/>
      <c r="X55" s="96"/>
      <c r="Y55" s="92"/>
      <c r="Z55" s="92"/>
      <c r="AA55" s="92"/>
      <c r="AB55" s="97"/>
    </row>
    <row r="56" spans="2:28" ht="38.25" outlineLevel="5">
      <c r="B56" s="98"/>
      <c r="C56" s="99"/>
      <c r="D56" s="99"/>
      <c r="E56" s="99"/>
      <c r="F56" s="99"/>
      <c r="G56" s="99" t="s">
        <v>917</v>
      </c>
      <c r="H56" s="99" t="s">
        <v>525</v>
      </c>
      <c r="I56" s="99" t="s">
        <v>518</v>
      </c>
      <c r="J56" s="99" t="s">
        <v>519</v>
      </c>
      <c r="K56" s="99" t="s">
        <v>519</v>
      </c>
      <c r="L56" s="99" t="s">
        <v>520</v>
      </c>
      <c r="M56" s="100">
        <v>8792257.8399999999</v>
      </c>
      <c r="N56" s="100">
        <v>0</v>
      </c>
      <c r="O56" s="100">
        <f>M56-N56</f>
        <v>8792257.8399999999</v>
      </c>
      <c r="P56" s="101" t="s">
        <v>521</v>
      </c>
      <c r="Q56" s="102" t="s">
        <v>522</v>
      </c>
      <c r="R56" s="102"/>
      <c r="S56" s="102"/>
      <c r="T56" s="99"/>
      <c r="U56" s="99"/>
      <c r="V56" s="99"/>
      <c r="W56" s="99"/>
      <c r="X56" s="103">
        <v>42370</v>
      </c>
      <c r="Y56" s="99"/>
      <c r="Z56" s="99"/>
      <c r="AA56" s="99"/>
      <c r="AB56" s="104" t="s">
        <v>918</v>
      </c>
    </row>
    <row r="57" spans="2:28" outlineLevel="3"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3"/>
      <c r="N57" s="93"/>
      <c r="O57" s="93"/>
      <c r="P57" s="94"/>
      <c r="Q57" s="95"/>
      <c r="R57" s="95"/>
      <c r="S57" s="95"/>
      <c r="T57" s="92"/>
      <c r="U57" s="92"/>
      <c r="V57" s="92"/>
      <c r="W57" s="92"/>
      <c r="X57" s="96"/>
      <c r="Y57" s="92"/>
      <c r="Z57" s="92"/>
      <c r="AA57" s="92"/>
      <c r="AB57" s="97"/>
    </row>
    <row r="58" spans="2:28" outlineLevel="2">
      <c r="B58" s="84"/>
      <c r="C58" s="85"/>
      <c r="D58" s="85" t="s">
        <v>548</v>
      </c>
      <c r="E58" s="85" t="s">
        <v>549</v>
      </c>
      <c r="F58" s="85"/>
      <c r="G58" s="85"/>
      <c r="H58" s="85"/>
      <c r="I58" s="85"/>
      <c r="J58" s="85"/>
      <c r="K58" s="85"/>
      <c r="L58" s="85"/>
      <c r="M58" s="86">
        <f>SUM(M59:M62)/3</f>
        <v>1908515.08</v>
      </c>
      <c r="N58" s="86">
        <f>SUM(N59:N62)/3</f>
        <v>0</v>
      </c>
      <c r="O58" s="86">
        <f>M58-N58</f>
        <v>1908515.08</v>
      </c>
      <c r="P58" s="87"/>
      <c r="Q58" s="88"/>
      <c r="R58" s="88"/>
      <c r="S58" s="88"/>
      <c r="T58" s="85"/>
      <c r="U58" s="85"/>
      <c r="V58" s="85"/>
      <c r="W58" s="85"/>
      <c r="X58" s="89"/>
      <c r="Y58" s="85"/>
      <c r="Z58" s="85"/>
      <c r="AA58" s="85"/>
      <c r="AB58" s="90"/>
    </row>
    <row r="59" spans="2:28" outlineLevel="3">
      <c r="B59" s="91"/>
      <c r="C59" s="92"/>
      <c r="D59" s="92"/>
      <c r="E59" s="92" t="s">
        <v>550</v>
      </c>
      <c r="F59" s="92" t="s">
        <v>551</v>
      </c>
      <c r="G59" s="92"/>
      <c r="H59" s="92"/>
      <c r="I59" s="92"/>
      <c r="J59" s="92"/>
      <c r="K59" s="92"/>
      <c r="L59" s="92"/>
      <c r="M59" s="93">
        <f>SUM(M60:M62)/2</f>
        <v>1908515.08</v>
      </c>
      <c r="N59" s="93">
        <f>SUM(N60:N62)/2</f>
        <v>0</v>
      </c>
      <c r="O59" s="93">
        <f>M59-N59</f>
        <v>1908515.08</v>
      </c>
      <c r="P59" s="94"/>
      <c r="Q59" s="95"/>
      <c r="R59" s="95"/>
      <c r="S59" s="95"/>
      <c r="T59" s="92"/>
      <c r="U59" s="92"/>
      <c r="V59" s="92"/>
      <c r="W59" s="92"/>
      <c r="X59" s="96"/>
      <c r="Y59" s="92"/>
      <c r="Z59" s="92"/>
      <c r="AA59" s="92"/>
      <c r="AB59" s="97"/>
    </row>
    <row r="60" spans="2:28" outlineLevel="4">
      <c r="B60" s="91"/>
      <c r="C60" s="92"/>
      <c r="D60" s="92"/>
      <c r="E60" s="92"/>
      <c r="F60" s="92" t="s">
        <v>523</v>
      </c>
      <c r="G60" s="92" t="s">
        <v>524</v>
      </c>
      <c r="H60" s="92"/>
      <c r="I60" s="92"/>
      <c r="J60" s="92"/>
      <c r="K60" s="92"/>
      <c r="L60" s="92"/>
      <c r="M60" s="93">
        <f>SUM(M61:M62)</f>
        <v>1908515.08</v>
      </c>
      <c r="N60" s="93">
        <f>SUM(N61:N62)</f>
        <v>0</v>
      </c>
      <c r="O60" s="93">
        <f>M60-N60</f>
        <v>1908515.08</v>
      </c>
      <c r="P60" s="94"/>
      <c r="Q60" s="95"/>
      <c r="R60" s="95"/>
      <c r="S60" s="95"/>
      <c r="T60" s="92"/>
      <c r="U60" s="92"/>
      <c r="V60" s="92"/>
      <c r="W60" s="92"/>
      <c r="X60" s="96"/>
      <c r="Y60" s="92"/>
      <c r="Z60" s="92"/>
      <c r="AA60" s="92"/>
      <c r="AB60" s="97"/>
    </row>
    <row r="61" spans="2:28" ht="38.25" outlineLevel="5">
      <c r="B61" s="98"/>
      <c r="C61" s="99"/>
      <c r="D61" s="99"/>
      <c r="E61" s="99"/>
      <c r="F61" s="99"/>
      <c r="G61" s="99" t="s">
        <v>917</v>
      </c>
      <c r="H61" s="99" t="s">
        <v>525</v>
      </c>
      <c r="I61" s="99" t="s">
        <v>518</v>
      </c>
      <c r="J61" s="99" t="s">
        <v>519</v>
      </c>
      <c r="K61" s="99" t="s">
        <v>519</v>
      </c>
      <c r="L61" s="99" t="s">
        <v>520</v>
      </c>
      <c r="M61" s="100">
        <v>1908515.08</v>
      </c>
      <c r="N61" s="100">
        <v>0</v>
      </c>
      <c r="O61" s="100">
        <f>M61-N61</f>
        <v>1908515.08</v>
      </c>
      <c r="P61" s="101" t="s">
        <v>521</v>
      </c>
      <c r="Q61" s="102" t="s">
        <v>522</v>
      </c>
      <c r="R61" s="102"/>
      <c r="S61" s="102"/>
      <c r="T61" s="99"/>
      <c r="U61" s="99"/>
      <c r="V61" s="99"/>
      <c r="W61" s="99"/>
      <c r="X61" s="103">
        <v>42370</v>
      </c>
      <c r="Y61" s="99"/>
      <c r="Z61" s="99"/>
      <c r="AA61" s="99"/>
      <c r="AB61" s="104" t="s">
        <v>918</v>
      </c>
    </row>
    <row r="62" spans="2:28" outlineLevel="3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  <c r="N62" s="93"/>
      <c r="O62" s="93"/>
      <c r="P62" s="94"/>
      <c r="Q62" s="95"/>
      <c r="R62" s="95"/>
      <c r="S62" s="95"/>
      <c r="T62" s="92"/>
      <c r="U62" s="92"/>
      <c r="V62" s="92"/>
      <c r="W62" s="92"/>
      <c r="X62" s="96"/>
      <c r="Y62" s="92"/>
      <c r="Z62" s="92"/>
      <c r="AA62" s="92"/>
      <c r="AB62" s="97"/>
    </row>
    <row r="63" spans="2:28" outlineLevel="2">
      <c r="B63" s="84"/>
      <c r="C63" s="85"/>
      <c r="D63" s="85" t="s">
        <v>552</v>
      </c>
      <c r="E63" s="85" t="s">
        <v>553</v>
      </c>
      <c r="F63" s="85"/>
      <c r="G63" s="85"/>
      <c r="H63" s="85"/>
      <c r="I63" s="85"/>
      <c r="J63" s="85"/>
      <c r="K63" s="85"/>
      <c r="L63" s="85"/>
      <c r="M63" s="86">
        <f>SUM(M64:M67)/3</f>
        <v>4669287.38</v>
      </c>
      <c r="N63" s="86">
        <f>SUM(N64:N67)/3</f>
        <v>0</v>
      </c>
      <c r="O63" s="86">
        <f>M63-N63</f>
        <v>4669287.38</v>
      </c>
      <c r="P63" s="87"/>
      <c r="Q63" s="88"/>
      <c r="R63" s="88"/>
      <c r="S63" s="88"/>
      <c r="T63" s="85"/>
      <c r="U63" s="85"/>
      <c r="V63" s="85"/>
      <c r="W63" s="85"/>
      <c r="X63" s="89"/>
      <c r="Y63" s="85"/>
      <c r="Z63" s="85"/>
      <c r="AA63" s="85"/>
      <c r="AB63" s="90"/>
    </row>
    <row r="64" spans="2:28" outlineLevel="3">
      <c r="B64" s="91"/>
      <c r="C64" s="92"/>
      <c r="D64" s="92"/>
      <c r="E64" s="92" t="s">
        <v>554</v>
      </c>
      <c r="F64" s="92" t="s">
        <v>555</v>
      </c>
      <c r="G64" s="92"/>
      <c r="H64" s="92"/>
      <c r="I64" s="92"/>
      <c r="J64" s="92"/>
      <c r="K64" s="92"/>
      <c r="L64" s="92"/>
      <c r="M64" s="93">
        <f>SUM(M65:M67)/2</f>
        <v>4669287.38</v>
      </c>
      <c r="N64" s="93">
        <f>SUM(N65:N67)/2</f>
        <v>0</v>
      </c>
      <c r="O64" s="93">
        <f>M64-N64</f>
        <v>4669287.38</v>
      </c>
      <c r="P64" s="94"/>
      <c r="Q64" s="95"/>
      <c r="R64" s="95"/>
      <c r="S64" s="95"/>
      <c r="T64" s="92"/>
      <c r="U64" s="92"/>
      <c r="V64" s="92"/>
      <c r="W64" s="92"/>
      <c r="X64" s="96"/>
      <c r="Y64" s="92"/>
      <c r="Z64" s="92"/>
      <c r="AA64" s="92"/>
      <c r="AB64" s="97"/>
    </row>
    <row r="65" spans="2:28" outlineLevel="4">
      <c r="B65" s="91"/>
      <c r="C65" s="92"/>
      <c r="D65" s="92"/>
      <c r="E65" s="92"/>
      <c r="F65" s="92" t="s">
        <v>523</v>
      </c>
      <c r="G65" s="92" t="s">
        <v>524</v>
      </c>
      <c r="H65" s="92"/>
      <c r="I65" s="92"/>
      <c r="J65" s="92"/>
      <c r="K65" s="92"/>
      <c r="L65" s="92"/>
      <c r="M65" s="93">
        <f>SUM(M66:M67)</f>
        <v>4669287.38</v>
      </c>
      <c r="N65" s="93">
        <f>SUM(N66:N67)</f>
        <v>0</v>
      </c>
      <c r="O65" s="93">
        <f>M65-N65</f>
        <v>4669287.38</v>
      </c>
      <c r="P65" s="94"/>
      <c r="Q65" s="95"/>
      <c r="R65" s="95"/>
      <c r="S65" s="95"/>
      <c r="T65" s="92"/>
      <c r="U65" s="92"/>
      <c r="V65" s="92"/>
      <c r="W65" s="92"/>
      <c r="X65" s="96"/>
      <c r="Y65" s="92"/>
      <c r="Z65" s="92"/>
      <c r="AA65" s="92"/>
      <c r="AB65" s="97"/>
    </row>
    <row r="66" spans="2:28" ht="38.25" outlineLevel="5">
      <c r="B66" s="98"/>
      <c r="C66" s="99"/>
      <c r="D66" s="99"/>
      <c r="E66" s="99"/>
      <c r="F66" s="99"/>
      <c r="G66" s="99" t="s">
        <v>917</v>
      </c>
      <c r="H66" s="99" t="s">
        <v>525</v>
      </c>
      <c r="I66" s="99" t="s">
        <v>518</v>
      </c>
      <c r="J66" s="99" t="s">
        <v>519</v>
      </c>
      <c r="K66" s="99" t="s">
        <v>519</v>
      </c>
      <c r="L66" s="99" t="s">
        <v>520</v>
      </c>
      <c r="M66" s="100">
        <v>4669287.38</v>
      </c>
      <c r="N66" s="100">
        <v>0</v>
      </c>
      <c r="O66" s="100">
        <f>M66-N66</f>
        <v>4669287.38</v>
      </c>
      <c r="P66" s="101" t="s">
        <v>521</v>
      </c>
      <c r="Q66" s="102" t="s">
        <v>522</v>
      </c>
      <c r="R66" s="102"/>
      <c r="S66" s="102"/>
      <c r="T66" s="99"/>
      <c r="U66" s="99"/>
      <c r="V66" s="99"/>
      <c r="W66" s="99"/>
      <c r="X66" s="103">
        <v>42370</v>
      </c>
      <c r="Y66" s="99"/>
      <c r="Z66" s="99"/>
      <c r="AA66" s="99"/>
      <c r="AB66" s="104" t="s">
        <v>918</v>
      </c>
    </row>
    <row r="67" spans="2:28" outlineLevel="3"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3"/>
      <c r="N67" s="93"/>
      <c r="O67" s="93"/>
      <c r="P67" s="94"/>
      <c r="Q67" s="95"/>
      <c r="R67" s="95"/>
      <c r="S67" s="95"/>
      <c r="T67" s="92"/>
      <c r="U67" s="92"/>
      <c r="V67" s="92"/>
      <c r="W67" s="92"/>
      <c r="X67" s="96"/>
      <c r="Y67" s="92"/>
      <c r="Z67" s="92"/>
      <c r="AA67" s="92"/>
      <c r="AB67" s="97"/>
    </row>
    <row r="68" spans="2:28" outlineLevel="2">
      <c r="B68" s="84"/>
      <c r="C68" s="85"/>
      <c r="D68" s="85" t="s">
        <v>556</v>
      </c>
      <c r="E68" s="85" t="s">
        <v>557</v>
      </c>
      <c r="F68" s="85"/>
      <c r="G68" s="85"/>
      <c r="H68" s="85"/>
      <c r="I68" s="85"/>
      <c r="J68" s="85"/>
      <c r="K68" s="85"/>
      <c r="L68" s="85"/>
      <c r="M68" s="86">
        <f>SUM(M69:M72)/3</f>
        <v>2429695.3199999998</v>
      </c>
      <c r="N68" s="86">
        <f>SUM(N69:N72)/3</f>
        <v>0</v>
      </c>
      <c r="O68" s="86">
        <f>M68-N68</f>
        <v>2429695.3199999998</v>
      </c>
      <c r="P68" s="87"/>
      <c r="Q68" s="88"/>
      <c r="R68" s="88"/>
      <c r="S68" s="88"/>
      <c r="T68" s="85"/>
      <c r="U68" s="85"/>
      <c r="V68" s="85"/>
      <c r="W68" s="85"/>
      <c r="X68" s="89"/>
      <c r="Y68" s="85"/>
      <c r="Z68" s="85"/>
      <c r="AA68" s="85"/>
      <c r="AB68" s="90"/>
    </row>
    <row r="69" spans="2:28" outlineLevel="3">
      <c r="B69" s="91"/>
      <c r="C69" s="92"/>
      <c r="D69" s="92"/>
      <c r="E69" s="92" t="s">
        <v>558</v>
      </c>
      <c r="F69" s="92" t="s">
        <v>559</v>
      </c>
      <c r="G69" s="92"/>
      <c r="H69" s="92"/>
      <c r="I69" s="92"/>
      <c r="J69" s="92"/>
      <c r="K69" s="92"/>
      <c r="L69" s="92"/>
      <c r="M69" s="93">
        <f>SUM(M70:M72)/2</f>
        <v>2429695.3199999998</v>
      </c>
      <c r="N69" s="93">
        <f>SUM(N70:N72)/2</f>
        <v>0</v>
      </c>
      <c r="O69" s="93">
        <f>M69-N69</f>
        <v>2429695.3199999998</v>
      </c>
      <c r="P69" s="94"/>
      <c r="Q69" s="95"/>
      <c r="R69" s="95"/>
      <c r="S69" s="95"/>
      <c r="T69" s="92"/>
      <c r="U69" s="92"/>
      <c r="V69" s="92"/>
      <c r="W69" s="92"/>
      <c r="X69" s="96"/>
      <c r="Y69" s="92"/>
      <c r="Z69" s="92"/>
      <c r="AA69" s="92"/>
      <c r="AB69" s="97"/>
    </row>
    <row r="70" spans="2:28" outlineLevel="4">
      <c r="B70" s="91"/>
      <c r="C70" s="92"/>
      <c r="D70" s="92"/>
      <c r="E70" s="92"/>
      <c r="F70" s="92" t="s">
        <v>523</v>
      </c>
      <c r="G70" s="92" t="s">
        <v>524</v>
      </c>
      <c r="H70" s="92"/>
      <c r="I70" s="92"/>
      <c r="J70" s="92"/>
      <c r="K70" s="92"/>
      <c r="L70" s="92"/>
      <c r="M70" s="93">
        <f>SUM(M71:M72)</f>
        <v>2429695.3199999998</v>
      </c>
      <c r="N70" s="93">
        <f>SUM(N71:N72)</f>
        <v>0</v>
      </c>
      <c r="O70" s="93">
        <f>M70-N70</f>
        <v>2429695.3199999998</v>
      </c>
      <c r="P70" s="94"/>
      <c r="Q70" s="95"/>
      <c r="R70" s="95"/>
      <c r="S70" s="95"/>
      <c r="T70" s="92"/>
      <c r="U70" s="92"/>
      <c r="V70" s="92"/>
      <c r="W70" s="92"/>
      <c r="X70" s="96"/>
      <c r="Y70" s="92"/>
      <c r="Z70" s="92"/>
      <c r="AA70" s="92"/>
      <c r="AB70" s="97"/>
    </row>
    <row r="71" spans="2:28" ht="38.25" outlineLevel="5">
      <c r="B71" s="98"/>
      <c r="C71" s="99"/>
      <c r="D71" s="99"/>
      <c r="E71" s="99"/>
      <c r="F71" s="99"/>
      <c r="G71" s="99" t="s">
        <v>917</v>
      </c>
      <c r="H71" s="99" t="s">
        <v>525</v>
      </c>
      <c r="I71" s="99" t="s">
        <v>518</v>
      </c>
      <c r="J71" s="99" t="s">
        <v>519</v>
      </c>
      <c r="K71" s="99" t="s">
        <v>519</v>
      </c>
      <c r="L71" s="99" t="s">
        <v>520</v>
      </c>
      <c r="M71" s="100">
        <v>2429695.3199999998</v>
      </c>
      <c r="N71" s="100">
        <v>0</v>
      </c>
      <c r="O71" s="100">
        <f>M71-N71</f>
        <v>2429695.3199999998</v>
      </c>
      <c r="P71" s="101" t="s">
        <v>521</v>
      </c>
      <c r="Q71" s="102" t="s">
        <v>522</v>
      </c>
      <c r="R71" s="102"/>
      <c r="S71" s="102"/>
      <c r="T71" s="99"/>
      <c r="U71" s="99"/>
      <c r="V71" s="99"/>
      <c r="W71" s="99"/>
      <c r="X71" s="103">
        <v>42370</v>
      </c>
      <c r="Y71" s="99"/>
      <c r="Z71" s="99"/>
      <c r="AA71" s="99"/>
      <c r="AB71" s="104" t="s">
        <v>918</v>
      </c>
    </row>
    <row r="72" spans="2:28" outlineLevel="3"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3"/>
      <c r="N72" s="93"/>
      <c r="O72" s="93"/>
      <c r="P72" s="94"/>
      <c r="Q72" s="95"/>
      <c r="R72" s="95"/>
      <c r="S72" s="95"/>
      <c r="T72" s="92"/>
      <c r="U72" s="92"/>
      <c r="V72" s="92"/>
      <c r="W72" s="92"/>
      <c r="X72" s="96"/>
      <c r="Y72" s="92"/>
      <c r="Z72" s="92"/>
      <c r="AA72" s="92"/>
      <c r="AB72" s="97"/>
    </row>
    <row r="73" spans="2:28" outlineLevel="2">
      <c r="B73" s="84"/>
      <c r="C73" s="85"/>
      <c r="D73" s="85" t="s">
        <v>560</v>
      </c>
      <c r="E73" s="85" t="s">
        <v>561</v>
      </c>
      <c r="F73" s="85"/>
      <c r="G73" s="85"/>
      <c r="H73" s="85"/>
      <c r="I73" s="85"/>
      <c r="J73" s="85"/>
      <c r="K73" s="85"/>
      <c r="L73" s="85"/>
      <c r="M73" s="86">
        <f>SUM(M74:M77)/3</f>
        <v>6578098.5599999996</v>
      </c>
      <c r="N73" s="86">
        <f>SUM(N74:N77)/3</f>
        <v>0</v>
      </c>
      <c r="O73" s="86">
        <f>M73-N73</f>
        <v>6578098.5599999996</v>
      </c>
      <c r="P73" s="87"/>
      <c r="Q73" s="88"/>
      <c r="R73" s="88"/>
      <c r="S73" s="88"/>
      <c r="T73" s="85"/>
      <c r="U73" s="85"/>
      <c r="V73" s="85"/>
      <c r="W73" s="85"/>
      <c r="X73" s="89"/>
      <c r="Y73" s="85"/>
      <c r="Z73" s="85"/>
      <c r="AA73" s="85"/>
      <c r="AB73" s="90"/>
    </row>
    <row r="74" spans="2:28" outlineLevel="3">
      <c r="B74" s="91"/>
      <c r="C74" s="92"/>
      <c r="D74" s="92"/>
      <c r="E74" s="92" t="s">
        <v>562</v>
      </c>
      <c r="F74" s="92" t="s">
        <v>563</v>
      </c>
      <c r="G74" s="92"/>
      <c r="H74" s="92"/>
      <c r="I74" s="92"/>
      <c r="J74" s="92"/>
      <c r="K74" s="92"/>
      <c r="L74" s="92"/>
      <c r="M74" s="93">
        <f>SUM(M75:M77)/2</f>
        <v>6578098.5599999996</v>
      </c>
      <c r="N74" s="93">
        <f>SUM(N75:N77)/2</f>
        <v>0</v>
      </c>
      <c r="O74" s="93">
        <f>M74-N74</f>
        <v>6578098.5599999996</v>
      </c>
      <c r="P74" s="94"/>
      <c r="Q74" s="95"/>
      <c r="R74" s="95"/>
      <c r="S74" s="95"/>
      <c r="T74" s="92"/>
      <c r="U74" s="92"/>
      <c r="V74" s="92"/>
      <c r="W74" s="92"/>
      <c r="X74" s="96"/>
      <c r="Y74" s="92"/>
      <c r="Z74" s="92"/>
      <c r="AA74" s="92"/>
      <c r="AB74" s="97"/>
    </row>
    <row r="75" spans="2:28" outlineLevel="4">
      <c r="B75" s="91"/>
      <c r="C75" s="92"/>
      <c r="D75" s="92"/>
      <c r="E75" s="92"/>
      <c r="F75" s="92" t="s">
        <v>523</v>
      </c>
      <c r="G75" s="92" t="s">
        <v>524</v>
      </c>
      <c r="H75" s="92"/>
      <c r="I75" s="92"/>
      <c r="J75" s="92"/>
      <c r="K75" s="92"/>
      <c r="L75" s="92"/>
      <c r="M75" s="93">
        <f>SUM(M76:M77)</f>
        <v>6578098.5599999996</v>
      </c>
      <c r="N75" s="93">
        <f>SUM(N76:N77)</f>
        <v>0</v>
      </c>
      <c r="O75" s="93">
        <f>M75-N75</f>
        <v>6578098.5599999996</v>
      </c>
      <c r="P75" s="94"/>
      <c r="Q75" s="95"/>
      <c r="R75" s="95"/>
      <c r="S75" s="95"/>
      <c r="T75" s="92"/>
      <c r="U75" s="92"/>
      <c r="V75" s="92"/>
      <c r="W75" s="92"/>
      <c r="X75" s="96"/>
      <c r="Y75" s="92"/>
      <c r="Z75" s="92"/>
      <c r="AA75" s="92"/>
      <c r="AB75" s="97"/>
    </row>
    <row r="76" spans="2:28" ht="38.25" outlineLevel="5">
      <c r="B76" s="98"/>
      <c r="C76" s="99"/>
      <c r="D76" s="99"/>
      <c r="E76" s="99"/>
      <c r="F76" s="99"/>
      <c r="G76" s="99" t="s">
        <v>917</v>
      </c>
      <c r="H76" s="99" t="s">
        <v>525</v>
      </c>
      <c r="I76" s="99" t="s">
        <v>518</v>
      </c>
      <c r="J76" s="99" t="s">
        <v>519</v>
      </c>
      <c r="K76" s="99" t="s">
        <v>519</v>
      </c>
      <c r="L76" s="99" t="s">
        <v>520</v>
      </c>
      <c r="M76" s="100">
        <v>6578098.5599999996</v>
      </c>
      <c r="N76" s="100">
        <v>0</v>
      </c>
      <c r="O76" s="100">
        <f>M76-N76</f>
        <v>6578098.5599999996</v>
      </c>
      <c r="P76" s="101" t="s">
        <v>521</v>
      </c>
      <c r="Q76" s="102" t="s">
        <v>522</v>
      </c>
      <c r="R76" s="102"/>
      <c r="S76" s="102"/>
      <c r="T76" s="99"/>
      <c r="U76" s="99"/>
      <c r="V76" s="99"/>
      <c r="W76" s="99"/>
      <c r="X76" s="103">
        <v>42370</v>
      </c>
      <c r="Y76" s="99"/>
      <c r="Z76" s="99"/>
      <c r="AA76" s="99"/>
      <c r="AB76" s="104" t="s">
        <v>918</v>
      </c>
    </row>
    <row r="83" spans="2:28">
      <c r="B83" s="70" t="s">
        <v>564</v>
      </c>
      <c r="C83" s="71" t="s">
        <v>9</v>
      </c>
      <c r="D83" s="71"/>
      <c r="E83" s="71"/>
      <c r="F83" s="71"/>
      <c r="G83" s="71"/>
      <c r="H83" s="71"/>
      <c r="I83" s="71"/>
      <c r="J83" s="71"/>
      <c r="K83" s="71"/>
      <c r="L83" s="71"/>
      <c r="M83" s="72">
        <f>SUM(M84:M98)/5</f>
        <v>4387480.3900000006</v>
      </c>
      <c r="N83" s="72">
        <f>SUM(N84:N98)/5</f>
        <v>0</v>
      </c>
      <c r="O83" s="72">
        <f t="shared" ref="O83:O88" si="1">M83-N83</f>
        <v>4387480.3900000006</v>
      </c>
      <c r="P83" s="73"/>
      <c r="Q83" s="74"/>
      <c r="R83" s="74"/>
      <c r="S83" s="74"/>
      <c r="T83" s="71"/>
      <c r="U83" s="71"/>
      <c r="V83" s="71"/>
      <c r="W83" s="71"/>
      <c r="X83" s="75"/>
      <c r="Y83" s="71"/>
      <c r="Z83" s="71"/>
      <c r="AA83" s="71"/>
      <c r="AB83" s="76"/>
    </row>
    <row r="84" spans="2:28" outlineLevel="1">
      <c r="B84" s="77"/>
      <c r="C84" s="78" t="s">
        <v>565</v>
      </c>
      <c r="D84" s="78" t="s">
        <v>566</v>
      </c>
      <c r="E84" s="78"/>
      <c r="F84" s="78"/>
      <c r="G84" s="78"/>
      <c r="H84" s="78"/>
      <c r="I84" s="78"/>
      <c r="J84" s="78"/>
      <c r="K84" s="78"/>
      <c r="L84" s="78"/>
      <c r="M84" s="79">
        <f>SUM(M85:M98)/4</f>
        <v>4387480.3899999997</v>
      </c>
      <c r="N84" s="79">
        <f>SUM(N85:N98)/4</f>
        <v>0</v>
      </c>
      <c r="O84" s="79">
        <f t="shared" si="1"/>
        <v>4387480.3899999997</v>
      </c>
      <c r="P84" s="80"/>
      <c r="Q84" s="81"/>
      <c r="R84" s="81"/>
      <c r="S84" s="81"/>
      <c r="T84" s="78"/>
      <c r="U84" s="78"/>
      <c r="V84" s="78"/>
      <c r="W84" s="78"/>
      <c r="X84" s="82"/>
      <c r="Y84" s="78"/>
      <c r="Z84" s="78"/>
      <c r="AA84" s="78"/>
      <c r="AB84" s="83"/>
    </row>
    <row r="85" spans="2:28" outlineLevel="2">
      <c r="B85" s="84"/>
      <c r="C85" s="85"/>
      <c r="D85" s="85" t="s">
        <v>567</v>
      </c>
      <c r="E85" s="85" t="s">
        <v>11</v>
      </c>
      <c r="F85" s="85"/>
      <c r="G85" s="85"/>
      <c r="H85" s="85"/>
      <c r="I85" s="85"/>
      <c r="J85" s="85"/>
      <c r="K85" s="85"/>
      <c r="L85" s="85"/>
      <c r="M85" s="86">
        <f>SUM(M86:M93)/3</f>
        <v>1372189.4200000002</v>
      </c>
      <c r="N85" s="86">
        <f>SUM(N86:N93)/3</f>
        <v>0</v>
      </c>
      <c r="O85" s="86">
        <f t="shared" si="1"/>
        <v>1372189.4200000002</v>
      </c>
      <c r="P85" s="87"/>
      <c r="Q85" s="88"/>
      <c r="R85" s="88"/>
      <c r="S85" s="88"/>
      <c r="T85" s="85"/>
      <c r="U85" s="85"/>
      <c r="V85" s="85"/>
      <c r="W85" s="85"/>
      <c r="X85" s="89"/>
      <c r="Y85" s="85"/>
      <c r="Z85" s="85"/>
      <c r="AA85" s="85"/>
      <c r="AB85" s="90"/>
    </row>
    <row r="86" spans="2:28" outlineLevel="3">
      <c r="B86" s="91"/>
      <c r="C86" s="92"/>
      <c r="D86" s="92"/>
      <c r="E86" s="92" t="s">
        <v>568</v>
      </c>
      <c r="F86" s="92" t="s">
        <v>569</v>
      </c>
      <c r="G86" s="92"/>
      <c r="H86" s="92"/>
      <c r="I86" s="92"/>
      <c r="J86" s="92"/>
      <c r="K86" s="92"/>
      <c r="L86" s="92"/>
      <c r="M86" s="93">
        <f>SUM(M87:M89)/2</f>
        <v>980344.86</v>
      </c>
      <c r="N86" s="93">
        <f>SUM(N87:N89)/2</f>
        <v>0</v>
      </c>
      <c r="O86" s="93">
        <f t="shared" si="1"/>
        <v>980344.86</v>
      </c>
      <c r="P86" s="94"/>
      <c r="Q86" s="95"/>
      <c r="R86" s="95"/>
      <c r="S86" s="95"/>
      <c r="T86" s="92"/>
      <c r="U86" s="92"/>
      <c r="V86" s="92"/>
      <c r="W86" s="92"/>
      <c r="X86" s="96"/>
      <c r="Y86" s="92"/>
      <c r="Z86" s="92"/>
      <c r="AA86" s="92"/>
      <c r="AB86" s="97"/>
    </row>
    <row r="87" spans="2:28" outlineLevel="4">
      <c r="B87" s="91"/>
      <c r="C87" s="92"/>
      <c r="D87" s="92"/>
      <c r="E87" s="92"/>
      <c r="F87" s="92" t="s">
        <v>523</v>
      </c>
      <c r="G87" s="92" t="s">
        <v>524</v>
      </c>
      <c r="H87" s="92"/>
      <c r="I87" s="92"/>
      <c r="J87" s="92"/>
      <c r="K87" s="92"/>
      <c r="L87" s="92"/>
      <c r="M87" s="93">
        <f>SUM(M88:M89)</f>
        <v>980344.86</v>
      </c>
      <c r="N87" s="93">
        <f>SUM(N88:N89)</f>
        <v>0</v>
      </c>
      <c r="O87" s="93">
        <f t="shared" si="1"/>
        <v>980344.86</v>
      </c>
      <c r="P87" s="94"/>
      <c r="Q87" s="95"/>
      <c r="R87" s="95"/>
      <c r="S87" s="95"/>
      <c r="T87" s="92"/>
      <c r="U87" s="92"/>
      <c r="V87" s="92"/>
      <c r="W87" s="92"/>
      <c r="X87" s="96"/>
      <c r="Y87" s="92"/>
      <c r="Z87" s="92"/>
      <c r="AA87" s="92"/>
      <c r="AB87" s="97"/>
    </row>
    <row r="88" spans="2:28" ht="38.25" outlineLevel="5">
      <c r="B88" s="98"/>
      <c r="C88" s="99"/>
      <c r="D88" s="99"/>
      <c r="E88" s="99"/>
      <c r="F88" s="99"/>
      <c r="G88" s="99" t="s">
        <v>917</v>
      </c>
      <c r="H88" s="99" t="s">
        <v>525</v>
      </c>
      <c r="I88" s="99" t="s">
        <v>518</v>
      </c>
      <c r="J88" s="99" t="s">
        <v>519</v>
      </c>
      <c r="K88" s="99" t="s">
        <v>519</v>
      </c>
      <c r="L88" s="99" t="s">
        <v>520</v>
      </c>
      <c r="M88" s="100">
        <v>980344.86</v>
      </c>
      <c r="N88" s="100">
        <v>0</v>
      </c>
      <c r="O88" s="100">
        <f t="shared" si="1"/>
        <v>980344.86</v>
      </c>
      <c r="P88" s="101" t="s">
        <v>521</v>
      </c>
      <c r="Q88" s="102" t="s">
        <v>522</v>
      </c>
      <c r="R88" s="102"/>
      <c r="S88" s="102"/>
      <c r="T88" s="99"/>
      <c r="U88" s="99"/>
      <c r="V88" s="99"/>
      <c r="W88" s="99"/>
      <c r="X88" s="103">
        <v>42370</v>
      </c>
      <c r="Y88" s="99"/>
      <c r="Z88" s="99"/>
      <c r="AA88" s="99"/>
      <c r="AB88" s="104" t="s">
        <v>918</v>
      </c>
    </row>
    <row r="89" spans="2:28" outlineLevel="4"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3"/>
      <c r="N89" s="93"/>
      <c r="O89" s="93"/>
      <c r="P89" s="94"/>
      <c r="Q89" s="95"/>
      <c r="R89" s="95"/>
      <c r="S89" s="95"/>
      <c r="T89" s="92"/>
      <c r="U89" s="92"/>
      <c r="V89" s="92"/>
      <c r="W89" s="92"/>
      <c r="X89" s="96"/>
      <c r="Y89" s="92"/>
      <c r="Z89" s="92"/>
      <c r="AA89" s="92"/>
      <c r="AB89" s="97"/>
    </row>
    <row r="90" spans="2:28" outlineLevel="3">
      <c r="B90" s="91"/>
      <c r="C90" s="92"/>
      <c r="D90" s="92"/>
      <c r="E90" s="92" t="s">
        <v>905</v>
      </c>
      <c r="F90" s="92" t="s">
        <v>906</v>
      </c>
      <c r="G90" s="92"/>
      <c r="H90" s="92"/>
      <c r="I90" s="92"/>
      <c r="J90" s="92"/>
      <c r="K90" s="92"/>
      <c r="L90" s="92"/>
      <c r="M90" s="93">
        <f>SUM(M91:M93)/2</f>
        <v>391844.56</v>
      </c>
      <c r="N90" s="93">
        <f>SUM(N91:N93)/2</f>
        <v>0</v>
      </c>
      <c r="O90" s="93">
        <f>M90-N90</f>
        <v>391844.56</v>
      </c>
      <c r="P90" s="94"/>
      <c r="Q90" s="95"/>
      <c r="R90" s="95"/>
      <c r="S90" s="95"/>
      <c r="T90" s="92"/>
      <c r="U90" s="92"/>
      <c r="V90" s="92"/>
      <c r="W90" s="92"/>
      <c r="X90" s="96"/>
      <c r="Y90" s="92"/>
      <c r="Z90" s="92"/>
      <c r="AA90" s="92"/>
      <c r="AB90" s="97"/>
    </row>
    <row r="91" spans="2:28" outlineLevel="4">
      <c r="B91" s="91"/>
      <c r="C91" s="92"/>
      <c r="D91" s="92"/>
      <c r="E91" s="92"/>
      <c r="F91" s="92" t="s">
        <v>523</v>
      </c>
      <c r="G91" s="92" t="s">
        <v>524</v>
      </c>
      <c r="H91" s="92"/>
      <c r="I91" s="92"/>
      <c r="J91" s="92"/>
      <c r="K91" s="92"/>
      <c r="L91" s="92"/>
      <c r="M91" s="93">
        <f>SUM(M92:M93)</f>
        <v>391844.56</v>
      </c>
      <c r="N91" s="93">
        <f>SUM(N92:N93)</f>
        <v>0</v>
      </c>
      <c r="O91" s="93">
        <f>M91-N91</f>
        <v>391844.56</v>
      </c>
      <c r="P91" s="94"/>
      <c r="Q91" s="95"/>
      <c r="R91" s="95"/>
      <c r="S91" s="95"/>
      <c r="T91" s="92"/>
      <c r="U91" s="92"/>
      <c r="V91" s="92"/>
      <c r="W91" s="92"/>
      <c r="X91" s="96"/>
      <c r="Y91" s="92"/>
      <c r="Z91" s="92"/>
      <c r="AA91" s="92"/>
      <c r="AB91" s="97"/>
    </row>
    <row r="92" spans="2:28" ht="38.25" outlineLevel="5">
      <c r="B92" s="98"/>
      <c r="C92" s="99"/>
      <c r="D92" s="99"/>
      <c r="E92" s="99"/>
      <c r="F92" s="99"/>
      <c r="G92" s="99" t="s">
        <v>917</v>
      </c>
      <c r="H92" s="99" t="s">
        <v>525</v>
      </c>
      <c r="I92" s="99" t="s">
        <v>518</v>
      </c>
      <c r="J92" s="99" t="s">
        <v>519</v>
      </c>
      <c r="K92" s="99" t="s">
        <v>519</v>
      </c>
      <c r="L92" s="99" t="s">
        <v>520</v>
      </c>
      <c r="M92" s="100">
        <v>391844.56</v>
      </c>
      <c r="N92" s="100">
        <v>0</v>
      </c>
      <c r="O92" s="100">
        <f>M92-N92</f>
        <v>391844.56</v>
      </c>
      <c r="P92" s="101" t="s">
        <v>521</v>
      </c>
      <c r="Q92" s="102" t="s">
        <v>522</v>
      </c>
      <c r="R92" s="102"/>
      <c r="S92" s="102"/>
      <c r="T92" s="99"/>
      <c r="U92" s="99"/>
      <c r="V92" s="99"/>
      <c r="W92" s="99"/>
      <c r="X92" s="103">
        <v>42370</v>
      </c>
      <c r="Y92" s="99"/>
      <c r="Z92" s="99"/>
      <c r="AA92" s="99"/>
      <c r="AB92" s="104" t="s">
        <v>918</v>
      </c>
    </row>
    <row r="93" spans="2:28" outlineLevel="3"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3"/>
      <c r="N93" s="93"/>
      <c r="O93" s="93"/>
      <c r="P93" s="94"/>
      <c r="Q93" s="95"/>
      <c r="R93" s="95"/>
      <c r="S93" s="95"/>
      <c r="T93" s="92"/>
      <c r="U93" s="92"/>
      <c r="V93" s="92"/>
      <c r="W93" s="92"/>
      <c r="X93" s="96"/>
      <c r="Y93" s="92"/>
      <c r="Z93" s="92"/>
      <c r="AA93" s="92"/>
      <c r="AB93" s="97"/>
    </row>
    <row r="94" spans="2:28" outlineLevel="2">
      <c r="B94" s="84"/>
      <c r="C94" s="85"/>
      <c r="D94" s="85" t="s">
        <v>570</v>
      </c>
      <c r="E94" s="85" t="s">
        <v>571</v>
      </c>
      <c r="F94" s="85"/>
      <c r="G94" s="85"/>
      <c r="H94" s="85"/>
      <c r="I94" s="85"/>
      <c r="J94" s="85"/>
      <c r="K94" s="85"/>
      <c r="L94" s="85"/>
      <c r="M94" s="86">
        <f>SUM(M95:M98)/3</f>
        <v>3015290.97</v>
      </c>
      <c r="N94" s="86">
        <f>SUM(N95:N98)/3</f>
        <v>0</v>
      </c>
      <c r="O94" s="86">
        <f>M94-N94</f>
        <v>3015290.97</v>
      </c>
      <c r="P94" s="87"/>
      <c r="Q94" s="88"/>
      <c r="R94" s="88"/>
      <c r="S94" s="88"/>
      <c r="T94" s="85"/>
      <c r="U94" s="85"/>
      <c r="V94" s="85"/>
      <c r="W94" s="85"/>
      <c r="X94" s="89"/>
      <c r="Y94" s="85"/>
      <c r="Z94" s="85"/>
      <c r="AA94" s="85"/>
      <c r="AB94" s="90"/>
    </row>
    <row r="95" spans="2:28" outlineLevel="3">
      <c r="B95" s="91"/>
      <c r="C95" s="92"/>
      <c r="D95" s="92"/>
      <c r="E95" s="92" t="s">
        <v>572</v>
      </c>
      <c r="F95" s="92" t="s">
        <v>573</v>
      </c>
      <c r="G95" s="92"/>
      <c r="H95" s="92"/>
      <c r="I95" s="92"/>
      <c r="J95" s="92"/>
      <c r="K95" s="92"/>
      <c r="L95" s="92"/>
      <c r="M95" s="93">
        <f>SUM(M96:M98)/2</f>
        <v>3015290.97</v>
      </c>
      <c r="N95" s="93">
        <f>SUM(N96:N98)/2</f>
        <v>0</v>
      </c>
      <c r="O95" s="93">
        <f>M95-N95</f>
        <v>3015290.97</v>
      </c>
      <c r="P95" s="94"/>
      <c r="Q95" s="95"/>
      <c r="R95" s="95"/>
      <c r="S95" s="95"/>
      <c r="T95" s="92"/>
      <c r="U95" s="92"/>
      <c r="V95" s="92"/>
      <c r="W95" s="92"/>
      <c r="X95" s="96"/>
      <c r="Y95" s="92"/>
      <c r="Z95" s="92"/>
      <c r="AA95" s="92"/>
      <c r="AB95" s="97"/>
    </row>
    <row r="96" spans="2:28" outlineLevel="4">
      <c r="B96" s="91"/>
      <c r="C96" s="92"/>
      <c r="D96" s="92"/>
      <c r="E96" s="92"/>
      <c r="F96" s="92" t="s">
        <v>523</v>
      </c>
      <c r="G96" s="92" t="s">
        <v>524</v>
      </c>
      <c r="H96" s="92"/>
      <c r="I96" s="92"/>
      <c r="J96" s="92"/>
      <c r="K96" s="92"/>
      <c r="L96" s="92"/>
      <c r="M96" s="93">
        <f>SUM(M97:M98)</f>
        <v>3015290.97</v>
      </c>
      <c r="N96" s="93">
        <f>SUM(N97:N98)</f>
        <v>0</v>
      </c>
      <c r="O96" s="93">
        <f>M96-N96</f>
        <v>3015290.97</v>
      </c>
      <c r="P96" s="94"/>
      <c r="Q96" s="95"/>
      <c r="R96" s="95"/>
      <c r="S96" s="95"/>
      <c r="T96" s="92"/>
      <c r="U96" s="92"/>
      <c r="V96" s="92"/>
      <c r="W96" s="92"/>
      <c r="X96" s="96"/>
      <c r="Y96" s="92"/>
      <c r="Z96" s="92"/>
      <c r="AA96" s="92"/>
      <c r="AB96" s="97"/>
    </row>
    <row r="97" spans="2:28" ht="38.25" outlineLevel="5">
      <c r="B97" s="98"/>
      <c r="C97" s="99"/>
      <c r="D97" s="99"/>
      <c r="E97" s="99"/>
      <c r="F97" s="99"/>
      <c r="G97" s="99" t="s">
        <v>917</v>
      </c>
      <c r="H97" s="99" t="s">
        <v>525</v>
      </c>
      <c r="I97" s="99" t="s">
        <v>518</v>
      </c>
      <c r="J97" s="99" t="s">
        <v>519</v>
      </c>
      <c r="K97" s="99" t="s">
        <v>519</v>
      </c>
      <c r="L97" s="99" t="s">
        <v>520</v>
      </c>
      <c r="M97" s="100">
        <v>3015290.97</v>
      </c>
      <c r="N97" s="100">
        <v>0</v>
      </c>
      <c r="O97" s="100">
        <f>M97-N97</f>
        <v>3015290.97</v>
      </c>
      <c r="P97" s="101" t="s">
        <v>521</v>
      </c>
      <c r="Q97" s="102" t="s">
        <v>522</v>
      </c>
      <c r="R97" s="102"/>
      <c r="S97" s="102"/>
      <c r="T97" s="99"/>
      <c r="U97" s="99"/>
      <c r="V97" s="99"/>
      <c r="W97" s="99"/>
      <c r="X97" s="103">
        <v>42370</v>
      </c>
      <c r="Y97" s="99"/>
      <c r="Z97" s="99"/>
      <c r="AA97" s="99"/>
      <c r="AB97" s="104" t="s">
        <v>918</v>
      </c>
    </row>
    <row r="98" spans="2:28" outlineLevel="1"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3"/>
      <c r="N98" s="93"/>
      <c r="O98" s="93"/>
      <c r="P98" s="94"/>
      <c r="Q98" s="95"/>
      <c r="R98" s="95"/>
      <c r="S98" s="95"/>
      <c r="T98" s="92"/>
      <c r="U98" s="92"/>
      <c r="V98" s="92"/>
      <c r="W98" s="92"/>
      <c r="X98" s="96"/>
      <c r="Y98" s="92"/>
      <c r="Z98" s="92"/>
      <c r="AA98" s="92"/>
      <c r="AB98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AB108"/>
  <sheetViews>
    <sheetView topLeftCell="A82" zoomScale="80" zoomScaleNormal="80" workbookViewId="0">
      <selection activeCell="A26" sqref="A26"/>
    </sheetView>
  </sheetViews>
  <sheetFormatPr baseColWidth="10" defaultRowHeight="12.75" outlineLevelRow="5"/>
  <cols>
    <col min="13" max="13" width="14.140625" customWidth="1"/>
    <col min="14" max="14" width="13.42578125" customWidth="1"/>
    <col min="15" max="15" width="14.28515625" customWidth="1"/>
  </cols>
  <sheetData>
    <row r="5" spans="2:28">
      <c r="B5" s="70" t="s">
        <v>510</v>
      </c>
      <c r="C5" s="71" t="s">
        <v>511</v>
      </c>
      <c r="D5" s="71"/>
      <c r="E5" s="71"/>
      <c r="F5" s="71"/>
      <c r="G5" s="71"/>
      <c r="H5" s="71"/>
      <c r="I5" s="71"/>
      <c r="J5" s="71"/>
      <c r="K5" s="71"/>
      <c r="L5" s="71"/>
      <c r="M5" s="72">
        <f>SUM(M6:M3233)/5</f>
        <v>124367515.10999998</v>
      </c>
      <c r="N5" s="72">
        <f>SUM(N6:N3233)/5</f>
        <v>20533343.369999997</v>
      </c>
      <c r="O5" s="72">
        <f t="shared" ref="O5:O10" si="0">M5-N5</f>
        <v>103834171.73999998</v>
      </c>
      <c r="P5" s="73"/>
      <c r="Q5" s="74"/>
      <c r="R5" s="74"/>
      <c r="S5" s="74"/>
      <c r="T5" s="71"/>
      <c r="U5" s="71"/>
      <c r="V5" s="71"/>
      <c r="W5" s="71"/>
      <c r="X5" s="75"/>
      <c r="Y5" s="71"/>
      <c r="Z5" s="71"/>
      <c r="AA5" s="71"/>
      <c r="AB5" s="76"/>
    </row>
    <row r="6" spans="2:28" outlineLevel="1">
      <c r="B6" s="77"/>
      <c r="C6" s="78" t="s">
        <v>512</v>
      </c>
      <c r="D6" s="78" t="s">
        <v>513</v>
      </c>
      <c r="E6" s="78"/>
      <c r="F6" s="78"/>
      <c r="G6" s="78"/>
      <c r="H6" s="78"/>
      <c r="I6" s="78"/>
      <c r="J6" s="78"/>
      <c r="K6" s="78"/>
      <c r="L6" s="78"/>
      <c r="M6" s="79">
        <f>SUM(M7:M67)/4</f>
        <v>42710752.07</v>
      </c>
      <c r="N6" s="79">
        <f>SUM(N7:N67)/4</f>
        <v>116966.76</v>
      </c>
      <c r="O6" s="79">
        <f t="shared" si="0"/>
        <v>42593785.310000002</v>
      </c>
      <c r="P6" s="80"/>
      <c r="Q6" s="81"/>
      <c r="R6" s="81"/>
      <c r="S6" s="81"/>
      <c r="T6" s="78"/>
      <c r="U6" s="78"/>
      <c r="V6" s="78"/>
      <c r="W6" s="78"/>
      <c r="X6" s="82"/>
      <c r="Y6" s="78"/>
      <c r="Z6" s="78"/>
      <c r="AA6" s="78"/>
      <c r="AB6" s="83"/>
    </row>
    <row r="7" spans="2:28" outlineLevel="2">
      <c r="B7" s="84"/>
      <c r="C7" s="85"/>
      <c r="D7" s="85" t="s">
        <v>514</v>
      </c>
      <c r="E7" s="85" t="s">
        <v>515</v>
      </c>
      <c r="F7" s="85"/>
      <c r="G7" s="85"/>
      <c r="H7" s="85"/>
      <c r="I7" s="85"/>
      <c r="J7" s="85"/>
      <c r="K7" s="85"/>
      <c r="L7" s="85"/>
      <c r="M7" s="86">
        <f>SUM(M8:M15)/3</f>
        <v>5053457.51</v>
      </c>
      <c r="N7" s="86">
        <f>SUM(N8:N15)/3</f>
        <v>0</v>
      </c>
      <c r="O7" s="86">
        <f t="shared" si="0"/>
        <v>5053457.51</v>
      </c>
      <c r="P7" s="87"/>
      <c r="Q7" s="88"/>
      <c r="R7" s="88"/>
      <c r="S7" s="88"/>
      <c r="T7" s="85"/>
      <c r="U7" s="85"/>
      <c r="V7" s="85"/>
      <c r="W7" s="85"/>
      <c r="X7" s="89"/>
      <c r="Y7" s="85"/>
      <c r="Z7" s="85"/>
      <c r="AA7" s="85"/>
      <c r="AB7" s="90"/>
    </row>
    <row r="8" spans="2:28" outlineLevel="3">
      <c r="B8" s="91"/>
      <c r="C8" s="92"/>
      <c r="D8" s="92"/>
      <c r="E8" s="92" t="s">
        <v>516</v>
      </c>
      <c r="F8" s="92" t="s">
        <v>517</v>
      </c>
      <c r="G8" s="92"/>
      <c r="H8" s="92"/>
      <c r="I8" s="92"/>
      <c r="J8" s="92"/>
      <c r="K8" s="92"/>
      <c r="L8" s="92"/>
      <c r="M8" s="93">
        <f>SUM(M9:M11)/2</f>
        <v>4486133.09</v>
      </c>
      <c r="N8" s="93">
        <f>SUM(N9:N11)/2</f>
        <v>0</v>
      </c>
      <c r="O8" s="93">
        <f t="shared" si="0"/>
        <v>4486133.09</v>
      </c>
      <c r="P8" s="94"/>
      <c r="Q8" s="95"/>
      <c r="R8" s="95"/>
      <c r="S8" s="95"/>
      <c r="T8" s="92"/>
      <c r="U8" s="92"/>
      <c r="V8" s="92"/>
      <c r="W8" s="92"/>
      <c r="X8" s="96"/>
      <c r="Y8" s="92"/>
      <c r="Z8" s="92"/>
      <c r="AA8" s="92"/>
      <c r="AB8" s="97"/>
    </row>
    <row r="9" spans="2:28" outlineLevel="4">
      <c r="B9" s="91"/>
      <c r="C9" s="92"/>
      <c r="D9" s="92"/>
      <c r="E9" s="92"/>
      <c r="F9" s="92" t="s">
        <v>523</v>
      </c>
      <c r="G9" s="92" t="s">
        <v>524</v>
      </c>
      <c r="H9" s="92"/>
      <c r="I9" s="92"/>
      <c r="J9" s="92"/>
      <c r="K9" s="92"/>
      <c r="L9" s="92"/>
      <c r="M9" s="93">
        <f>SUM(M10:M11)</f>
        <v>4486133.09</v>
      </c>
      <c r="N9" s="93">
        <f>SUM(N10:N11)</f>
        <v>0</v>
      </c>
      <c r="O9" s="93">
        <f t="shared" si="0"/>
        <v>4486133.09</v>
      </c>
      <c r="P9" s="94"/>
      <c r="Q9" s="95"/>
      <c r="R9" s="95"/>
      <c r="S9" s="95"/>
      <c r="T9" s="92"/>
      <c r="U9" s="92"/>
      <c r="V9" s="92"/>
      <c r="W9" s="92"/>
      <c r="X9" s="96"/>
      <c r="Y9" s="92"/>
      <c r="Z9" s="92"/>
      <c r="AA9" s="92"/>
      <c r="AB9" s="97"/>
    </row>
    <row r="10" spans="2:28" ht="38.25" outlineLevel="5">
      <c r="B10" s="98"/>
      <c r="C10" s="99"/>
      <c r="D10" s="99"/>
      <c r="E10" s="99"/>
      <c r="F10" s="99"/>
      <c r="G10" s="99" t="s">
        <v>917</v>
      </c>
      <c r="H10" s="99" t="s">
        <v>525</v>
      </c>
      <c r="I10" s="99" t="s">
        <v>518</v>
      </c>
      <c r="J10" s="99" t="s">
        <v>519</v>
      </c>
      <c r="K10" s="99" t="s">
        <v>519</v>
      </c>
      <c r="L10" s="99" t="s">
        <v>520</v>
      </c>
      <c r="M10" s="100">
        <v>4486133.09</v>
      </c>
      <c r="N10" s="100">
        <v>0</v>
      </c>
      <c r="O10" s="100">
        <f t="shared" si="0"/>
        <v>4486133.09</v>
      </c>
      <c r="P10" s="101" t="s">
        <v>521</v>
      </c>
      <c r="Q10" s="102" t="s">
        <v>522</v>
      </c>
      <c r="R10" s="102"/>
      <c r="S10" s="102"/>
      <c r="T10" s="99"/>
      <c r="U10" s="99"/>
      <c r="V10" s="99"/>
      <c r="W10" s="99"/>
      <c r="X10" s="103">
        <v>42370</v>
      </c>
      <c r="Y10" s="99"/>
      <c r="Z10" s="99"/>
      <c r="AA10" s="99"/>
      <c r="AB10" s="104" t="s">
        <v>918</v>
      </c>
    </row>
    <row r="11" spans="2:28" outlineLevel="4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3"/>
      <c r="N11" s="93"/>
      <c r="O11" s="93"/>
      <c r="P11" s="94"/>
      <c r="Q11" s="95"/>
      <c r="R11" s="95"/>
      <c r="S11" s="95"/>
      <c r="T11" s="92"/>
      <c r="U11" s="92"/>
      <c r="V11" s="92"/>
      <c r="W11" s="92"/>
      <c r="X11" s="96"/>
      <c r="Y11" s="92"/>
      <c r="Z11" s="92"/>
      <c r="AA11" s="92"/>
      <c r="AB11" s="97"/>
    </row>
    <row r="12" spans="2:28" outlineLevel="3">
      <c r="B12" s="91"/>
      <c r="C12" s="92"/>
      <c r="D12" s="92"/>
      <c r="E12" s="92" t="s">
        <v>815</v>
      </c>
      <c r="F12" s="92" t="s">
        <v>816</v>
      </c>
      <c r="G12" s="92"/>
      <c r="H12" s="92"/>
      <c r="I12" s="92"/>
      <c r="J12" s="92"/>
      <c r="K12" s="92"/>
      <c r="L12" s="92"/>
      <c r="M12" s="93">
        <f>SUM(M13:M15)/2</f>
        <v>567324.42000000004</v>
      </c>
      <c r="N12" s="93">
        <f>SUM(N13:N15)/2</f>
        <v>0</v>
      </c>
      <c r="O12" s="93">
        <f>M12-N12</f>
        <v>567324.42000000004</v>
      </c>
      <c r="P12" s="94"/>
      <c r="Q12" s="95"/>
      <c r="R12" s="95"/>
      <c r="S12" s="95"/>
      <c r="T12" s="92"/>
      <c r="U12" s="92"/>
      <c r="V12" s="92"/>
      <c r="W12" s="92"/>
      <c r="X12" s="96"/>
      <c r="Y12" s="92"/>
      <c r="Z12" s="92"/>
      <c r="AA12" s="92"/>
      <c r="AB12" s="97"/>
    </row>
    <row r="13" spans="2:28" outlineLevel="4">
      <c r="B13" s="91"/>
      <c r="C13" s="92"/>
      <c r="D13" s="92"/>
      <c r="E13" s="92"/>
      <c r="F13" s="92" t="s">
        <v>523</v>
      </c>
      <c r="G13" s="92" t="s">
        <v>524</v>
      </c>
      <c r="H13" s="92"/>
      <c r="I13" s="92"/>
      <c r="J13" s="92"/>
      <c r="K13" s="92"/>
      <c r="L13" s="92"/>
      <c r="M13" s="93">
        <f>SUM(M14:M15)</f>
        <v>567324.42000000004</v>
      </c>
      <c r="N13" s="93">
        <f>SUM(N14:N15)</f>
        <v>0</v>
      </c>
      <c r="O13" s="93">
        <f>M13-N13</f>
        <v>567324.42000000004</v>
      </c>
      <c r="P13" s="94"/>
      <c r="Q13" s="95"/>
      <c r="R13" s="95"/>
      <c r="S13" s="95"/>
      <c r="T13" s="92"/>
      <c r="U13" s="92"/>
      <c r="V13" s="92"/>
      <c r="W13" s="92"/>
      <c r="X13" s="96"/>
      <c r="Y13" s="92"/>
      <c r="Z13" s="92"/>
      <c r="AA13" s="92"/>
      <c r="AB13" s="97"/>
    </row>
    <row r="14" spans="2:28" ht="38.25" outlineLevel="5">
      <c r="B14" s="98"/>
      <c r="C14" s="99"/>
      <c r="D14" s="99"/>
      <c r="E14" s="99"/>
      <c r="F14" s="99"/>
      <c r="G14" s="99" t="s">
        <v>917</v>
      </c>
      <c r="H14" s="99" t="s">
        <v>525</v>
      </c>
      <c r="I14" s="99" t="s">
        <v>518</v>
      </c>
      <c r="J14" s="99" t="s">
        <v>519</v>
      </c>
      <c r="K14" s="99" t="s">
        <v>519</v>
      </c>
      <c r="L14" s="99" t="s">
        <v>520</v>
      </c>
      <c r="M14" s="100">
        <v>567324.42000000004</v>
      </c>
      <c r="N14" s="100">
        <v>0</v>
      </c>
      <c r="O14" s="100">
        <f>M14-N14</f>
        <v>567324.42000000004</v>
      </c>
      <c r="P14" s="101" t="s">
        <v>521</v>
      </c>
      <c r="Q14" s="102" t="s">
        <v>522</v>
      </c>
      <c r="R14" s="102"/>
      <c r="S14" s="102"/>
      <c r="T14" s="99"/>
      <c r="U14" s="99"/>
      <c r="V14" s="99"/>
      <c r="W14" s="99"/>
      <c r="X14" s="103">
        <v>42370</v>
      </c>
      <c r="Y14" s="99"/>
      <c r="Z14" s="99"/>
      <c r="AA14" s="99"/>
      <c r="AB14" s="104" t="s">
        <v>918</v>
      </c>
    </row>
    <row r="15" spans="2:28" outlineLevel="3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3"/>
      <c r="N15" s="93"/>
      <c r="O15" s="93"/>
      <c r="P15" s="94"/>
      <c r="Q15" s="95"/>
      <c r="R15" s="95"/>
      <c r="S15" s="95"/>
      <c r="T15" s="92"/>
      <c r="U15" s="92"/>
      <c r="V15" s="92"/>
      <c r="W15" s="92"/>
      <c r="X15" s="96"/>
      <c r="Y15" s="92"/>
      <c r="Z15" s="92"/>
      <c r="AA15" s="92"/>
      <c r="AB15" s="97"/>
    </row>
    <row r="16" spans="2:28" outlineLevel="2">
      <c r="B16" s="84"/>
      <c r="C16" s="85"/>
      <c r="D16" s="85" t="s">
        <v>526</v>
      </c>
      <c r="E16" s="85" t="s">
        <v>527</v>
      </c>
      <c r="F16" s="85"/>
      <c r="G16" s="85"/>
      <c r="H16" s="85"/>
      <c r="I16" s="85"/>
      <c r="J16" s="85"/>
      <c r="K16" s="85"/>
      <c r="L16" s="85"/>
      <c r="M16" s="86">
        <f>SUM(M17:M33)/3</f>
        <v>28788066.580000009</v>
      </c>
      <c r="N16" s="86">
        <f>SUM(N17:N33)/3</f>
        <v>0</v>
      </c>
      <c r="O16" s="86">
        <f>M16-N16</f>
        <v>28788066.580000009</v>
      </c>
      <c r="P16" s="87"/>
      <c r="Q16" s="88"/>
      <c r="R16" s="88"/>
      <c r="S16" s="88"/>
      <c r="T16" s="85"/>
      <c r="U16" s="85"/>
      <c r="V16" s="85"/>
      <c r="W16" s="85"/>
      <c r="X16" s="89"/>
      <c r="Y16" s="85"/>
      <c r="Z16" s="85"/>
      <c r="AA16" s="85"/>
      <c r="AB16" s="90"/>
    </row>
    <row r="17" spans="2:28" outlineLevel="3">
      <c r="B17" s="91"/>
      <c r="C17" s="92"/>
      <c r="D17" s="92"/>
      <c r="E17" s="92" t="s">
        <v>528</v>
      </c>
      <c r="F17" s="92" t="s">
        <v>529</v>
      </c>
      <c r="G17" s="92"/>
      <c r="H17" s="92"/>
      <c r="I17" s="92"/>
      <c r="J17" s="92"/>
      <c r="K17" s="92"/>
      <c r="L17" s="92"/>
      <c r="M17" s="93">
        <f>SUM(M18:M29)/2</f>
        <v>26762447.649999999</v>
      </c>
      <c r="N17" s="93">
        <f>SUM(N18:N29)/2</f>
        <v>0</v>
      </c>
      <c r="O17" s="93">
        <f>M17-N17</f>
        <v>26762447.649999999</v>
      </c>
      <c r="P17" s="94"/>
      <c r="Q17" s="95"/>
      <c r="R17" s="95"/>
      <c r="S17" s="95"/>
      <c r="T17" s="92"/>
      <c r="U17" s="92"/>
      <c r="V17" s="92"/>
      <c r="W17" s="92"/>
      <c r="X17" s="96"/>
      <c r="Y17" s="92"/>
      <c r="Z17" s="92"/>
      <c r="AA17" s="92"/>
      <c r="AB17" s="97"/>
    </row>
    <row r="18" spans="2:28" outlineLevel="4">
      <c r="B18" s="91"/>
      <c r="C18" s="92"/>
      <c r="D18" s="92"/>
      <c r="E18" s="92"/>
      <c r="F18" s="92" t="s">
        <v>523</v>
      </c>
      <c r="G18" s="92" t="s">
        <v>524</v>
      </c>
      <c r="H18" s="92"/>
      <c r="I18" s="92"/>
      <c r="J18" s="92"/>
      <c r="K18" s="92"/>
      <c r="L18" s="92"/>
      <c r="M18" s="93">
        <f>SUM(M19:M20)</f>
        <v>12815172.27</v>
      </c>
      <c r="N18" s="93">
        <f>SUM(N19:N20)</f>
        <v>0</v>
      </c>
      <c r="O18" s="93">
        <f>M18-N18</f>
        <v>12815172.27</v>
      </c>
      <c r="P18" s="94"/>
      <c r="Q18" s="95"/>
      <c r="R18" s="95"/>
      <c r="S18" s="95"/>
      <c r="T18" s="92"/>
      <c r="U18" s="92"/>
      <c r="V18" s="92"/>
      <c r="W18" s="92"/>
      <c r="X18" s="96"/>
      <c r="Y18" s="92"/>
      <c r="Z18" s="92"/>
      <c r="AA18" s="92"/>
      <c r="AB18" s="97"/>
    </row>
    <row r="19" spans="2:28" ht="15" customHeight="1" outlineLevel="5">
      <c r="B19" s="98"/>
      <c r="C19" s="99"/>
      <c r="D19" s="99"/>
      <c r="E19" s="99"/>
      <c r="F19" s="99"/>
      <c r="G19" s="99" t="s">
        <v>917</v>
      </c>
      <c r="H19" s="99" t="s">
        <v>525</v>
      </c>
      <c r="I19" s="99" t="s">
        <v>518</v>
      </c>
      <c r="J19" s="99" t="s">
        <v>519</v>
      </c>
      <c r="K19" s="99" t="s">
        <v>519</v>
      </c>
      <c r="L19" s="99" t="s">
        <v>520</v>
      </c>
      <c r="M19" s="100">
        <v>12815172.27</v>
      </c>
      <c r="N19" s="100">
        <v>0</v>
      </c>
      <c r="O19" s="100">
        <f>M19-N19</f>
        <v>12815172.27</v>
      </c>
      <c r="P19" s="101" t="s">
        <v>521</v>
      </c>
      <c r="Q19" s="102" t="s">
        <v>522</v>
      </c>
      <c r="R19" s="102"/>
      <c r="S19" s="102"/>
      <c r="T19" s="99"/>
      <c r="U19" s="99"/>
      <c r="V19" s="99"/>
      <c r="W19" s="99"/>
      <c r="X19" s="103">
        <v>42370</v>
      </c>
      <c r="Y19" s="99"/>
      <c r="Z19" s="99"/>
      <c r="AA19" s="99"/>
      <c r="AB19" s="104" t="s">
        <v>918</v>
      </c>
    </row>
    <row r="20" spans="2:28" ht="15" customHeight="1" outlineLevel="5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3"/>
      <c r="N20" s="93"/>
      <c r="O20" s="93"/>
      <c r="P20" s="94"/>
      <c r="Q20" s="95"/>
      <c r="R20" s="95"/>
      <c r="S20" s="95"/>
      <c r="T20" s="92"/>
      <c r="U20" s="92"/>
      <c r="V20" s="92"/>
      <c r="W20" s="92"/>
      <c r="X20" s="96"/>
      <c r="Y20" s="92"/>
      <c r="Z20" s="92"/>
      <c r="AA20" s="92"/>
      <c r="AB20" s="97"/>
    </row>
    <row r="21" spans="2:28" ht="15" customHeight="1" outlineLevel="4">
      <c r="B21" s="91"/>
      <c r="C21" s="92"/>
      <c r="D21" s="92"/>
      <c r="E21" s="92"/>
      <c r="F21" s="92" t="s">
        <v>920</v>
      </c>
      <c r="G21" s="92" t="s">
        <v>921</v>
      </c>
      <c r="H21" s="92"/>
      <c r="I21" s="92"/>
      <c r="J21" s="92"/>
      <c r="K21" s="92"/>
      <c r="L21" s="92"/>
      <c r="M21" s="93">
        <f>SUM(M22:M25)</f>
        <v>7102369.1600000011</v>
      </c>
      <c r="N21" s="93">
        <f>SUM(N22:N25)</f>
        <v>0</v>
      </c>
      <c r="O21" s="93">
        <f>M21-N21</f>
        <v>7102369.1600000011</v>
      </c>
      <c r="P21" s="94"/>
      <c r="Q21" s="95"/>
      <c r="R21" s="95"/>
      <c r="S21" s="95"/>
      <c r="T21" s="92"/>
      <c r="U21" s="92"/>
      <c r="V21" s="92"/>
      <c r="W21" s="92"/>
      <c r="X21" s="96"/>
      <c r="Y21" s="92"/>
      <c r="Z21" s="92"/>
      <c r="AA21" s="92"/>
      <c r="AB21" s="97"/>
    </row>
    <row r="22" spans="2:28" ht="15" customHeight="1" outlineLevel="5">
      <c r="B22" s="98"/>
      <c r="C22" s="99"/>
      <c r="D22" s="99"/>
      <c r="E22" s="99"/>
      <c r="F22" s="99"/>
      <c r="G22" s="99" t="s">
        <v>917</v>
      </c>
      <c r="H22" s="99" t="s">
        <v>922</v>
      </c>
      <c r="I22" s="99" t="s">
        <v>518</v>
      </c>
      <c r="J22" s="99" t="s">
        <v>519</v>
      </c>
      <c r="K22" s="99" t="s">
        <v>519</v>
      </c>
      <c r="L22" s="99" t="s">
        <v>520</v>
      </c>
      <c r="M22" s="100">
        <v>3238729.62</v>
      </c>
      <c r="N22" s="100">
        <v>0</v>
      </c>
      <c r="O22" s="100">
        <f>M22-N22</f>
        <v>3238729.62</v>
      </c>
      <c r="P22" s="101" t="s">
        <v>521</v>
      </c>
      <c r="Q22" s="102" t="s">
        <v>522</v>
      </c>
      <c r="R22" s="102"/>
      <c r="S22" s="102"/>
      <c r="T22" s="99"/>
      <c r="U22" s="99"/>
      <c r="V22" s="99"/>
      <c r="W22" s="99"/>
      <c r="X22" s="103">
        <v>42613</v>
      </c>
      <c r="Y22" s="99"/>
      <c r="Z22" s="99"/>
      <c r="AA22" s="99"/>
      <c r="AB22" s="104" t="s">
        <v>923</v>
      </c>
    </row>
    <row r="23" spans="2:28" ht="15" customHeight="1" outlineLevel="5">
      <c r="B23" s="98"/>
      <c r="C23" s="99"/>
      <c r="D23" s="99"/>
      <c r="E23" s="99"/>
      <c r="F23" s="99"/>
      <c r="G23" s="99" t="s">
        <v>917</v>
      </c>
      <c r="H23" s="99" t="s">
        <v>924</v>
      </c>
      <c r="I23" s="99" t="s">
        <v>518</v>
      </c>
      <c r="J23" s="99" t="s">
        <v>519</v>
      </c>
      <c r="K23" s="99" t="s">
        <v>519</v>
      </c>
      <c r="L23" s="99" t="s">
        <v>520</v>
      </c>
      <c r="M23" s="100">
        <v>3606176.6</v>
      </c>
      <c r="N23" s="100">
        <v>0</v>
      </c>
      <c r="O23" s="100">
        <f>M23-N23</f>
        <v>3606176.6</v>
      </c>
      <c r="P23" s="101" t="s">
        <v>521</v>
      </c>
      <c r="Q23" s="102" t="s">
        <v>522</v>
      </c>
      <c r="R23" s="102"/>
      <c r="S23" s="102"/>
      <c r="T23" s="99"/>
      <c r="U23" s="99"/>
      <c r="V23" s="99"/>
      <c r="W23" s="99"/>
      <c r="X23" s="103">
        <v>42613</v>
      </c>
      <c r="Y23" s="99"/>
      <c r="Z23" s="99"/>
      <c r="AA23" s="99"/>
      <c r="AB23" s="104" t="s">
        <v>925</v>
      </c>
    </row>
    <row r="24" spans="2:28" ht="15" customHeight="1" outlineLevel="5">
      <c r="B24" s="98"/>
      <c r="C24" s="99"/>
      <c r="D24" s="99"/>
      <c r="E24" s="99"/>
      <c r="F24" s="99"/>
      <c r="G24" s="99" t="s">
        <v>917</v>
      </c>
      <c r="H24" s="99" t="s">
        <v>926</v>
      </c>
      <c r="I24" s="99" t="s">
        <v>518</v>
      </c>
      <c r="J24" s="99" t="s">
        <v>519</v>
      </c>
      <c r="K24" s="99" t="s">
        <v>519</v>
      </c>
      <c r="L24" s="99" t="s">
        <v>520</v>
      </c>
      <c r="M24" s="100">
        <v>257462.94</v>
      </c>
      <c r="N24" s="100">
        <v>0</v>
      </c>
      <c r="O24" s="100">
        <f>M24-N24</f>
        <v>257462.94</v>
      </c>
      <c r="P24" s="101" t="s">
        <v>521</v>
      </c>
      <c r="Q24" s="102" t="s">
        <v>522</v>
      </c>
      <c r="R24" s="102"/>
      <c r="S24" s="102"/>
      <c r="T24" s="99"/>
      <c r="U24" s="99"/>
      <c r="V24" s="99"/>
      <c r="W24" s="99"/>
      <c r="X24" s="103">
        <v>42613</v>
      </c>
      <c r="Y24" s="99"/>
      <c r="Z24" s="99"/>
      <c r="AA24" s="99"/>
      <c r="AB24" s="104" t="s">
        <v>927</v>
      </c>
    </row>
    <row r="25" spans="2:28" outlineLevel="5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3"/>
      <c r="N25" s="93"/>
      <c r="O25" s="93"/>
      <c r="P25" s="94"/>
      <c r="Q25" s="95"/>
      <c r="R25" s="95"/>
      <c r="S25" s="95"/>
      <c r="T25" s="92"/>
      <c r="U25" s="92"/>
      <c r="V25" s="92"/>
      <c r="W25" s="92"/>
      <c r="X25" s="96"/>
      <c r="Y25" s="92"/>
      <c r="Z25" s="92"/>
      <c r="AA25" s="92"/>
      <c r="AB25" s="97"/>
    </row>
    <row r="26" spans="2:28" outlineLevel="4">
      <c r="B26" s="91"/>
      <c r="C26" s="92"/>
      <c r="D26" s="92"/>
      <c r="E26" s="92"/>
      <c r="F26" s="92" t="s">
        <v>928</v>
      </c>
      <c r="G26" s="92" t="s">
        <v>929</v>
      </c>
      <c r="H26" s="92"/>
      <c r="I26" s="92"/>
      <c r="J26" s="92"/>
      <c r="K26" s="92"/>
      <c r="L26" s="92"/>
      <c r="M26" s="93">
        <f>SUM(M27:M29)</f>
        <v>6844906.2200000007</v>
      </c>
      <c r="N26" s="93">
        <f>SUM(N27:N29)</f>
        <v>0</v>
      </c>
      <c r="O26" s="93">
        <f>M26-N26</f>
        <v>6844906.2200000007</v>
      </c>
      <c r="P26" s="94"/>
      <c r="Q26" s="95"/>
      <c r="R26" s="95"/>
      <c r="S26" s="95"/>
      <c r="T26" s="92"/>
      <c r="U26" s="92"/>
      <c r="V26" s="92"/>
      <c r="W26" s="92"/>
      <c r="X26" s="96"/>
      <c r="Y26" s="92"/>
      <c r="Z26" s="92"/>
      <c r="AA26" s="92"/>
      <c r="AB26" s="97"/>
    </row>
    <row r="27" spans="2:28" ht="15" customHeight="1" outlineLevel="5">
      <c r="B27" s="98"/>
      <c r="C27" s="99"/>
      <c r="D27" s="99"/>
      <c r="E27" s="99"/>
      <c r="F27" s="99"/>
      <c r="G27" s="99" t="s">
        <v>917</v>
      </c>
      <c r="H27" s="99" t="s">
        <v>930</v>
      </c>
      <c r="I27" s="99" t="s">
        <v>518</v>
      </c>
      <c r="J27" s="99" t="s">
        <v>519</v>
      </c>
      <c r="K27" s="99" t="s">
        <v>519</v>
      </c>
      <c r="L27" s="99" t="s">
        <v>520</v>
      </c>
      <c r="M27" s="100">
        <v>3606176.6</v>
      </c>
      <c r="N27" s="100">
        <v>0</v>
      </c>
      <c r="O27" s="100">
        <f>M27-N27</f>
        <v>3606176.6</v>
      </c>
      <c r="P27" s="101" t="s">
        <v>521</v>
      </c>
      <c r="Q27" s="102" t="s">
        <v>522</v>
      </c>
      <c r="R27" s="102"/>
      <c r="S27" s="102"/>
      <c r="T27" s="99"/>
      <c r="U27" s="99"/>
      <c r="V27" s="99"/>
      <c r="W27" s="99"/>
      <c r="X27" s="103">
        <v>42643</v>
      </c>
      <c r="Y27" s="99"/>
      <c r="Z27" s="99"/>
      <c r="AA27" s="99"/>
      <c r="AB27" s="104" t="s">
        <v>931</v>
      </c>
    </row>
    <row r="28" spans="2:28" ht="15" customHeight="1" outlineLevel="5">
      <c r="B28" s="98"/>
      <c r="C28" s="99"/>
      <c r="D28" s="99"/>
      <c r="E28" s="99"/>
      <c r="F28" s="99"/>
      <c r="G28" s="99" t="s">
        <v>917</v>
      </c>
      <c r="H28" s="99" t="s">
        <v>932</v>
      </c>
      <c r="I28" s="99" t="s">
        <v>518</v>
      </c>
      <c r="J28" s="99" t="s">
        <v>519</v>
      </c>
      <c r="K28" s="99" t="s">
        <v>519</v>
      </c>
      <c r="L28" s="99" t="s">
        <v>520</v>
      </c>
      <c r="M28" s="100">
        <v>3238729.62</v>
      </c>
      <c r="N28" s="100">
        <v>0</v>
      </c>
      <c r="O28" s="100">
        <f>M28-N28</f>
        <v>3238729.62</v>
      </c>
      <c r="P28" s="101" t="s">
        <v>521</v>
      </c>
      <c r="Q28" s="102" t="s">
        <v>522</v>
      </c>
      <c r="R28" s="102"/>
      <c r="S28" s="102"/>
      <c r="T28" s="99"/>
      <c r="U28" s="99"/>
      <c r="V28" s="99"/>
      <c r="W28" s="99"/>
      <c r="X28" s="103">
        <v>42643</v>
      </c>
      <c r="Y28" s="99"/>
      <c r="Z28" s="99"/>
      <c r="AA28" s="99"/>
      <c r="AB28" s="104" t="s">
        <v>933</v>
      </c>
    </row>
    <row r="29" spans="2:28" outlineLevel="5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3"/>
      <c r="N29" s="93"/>
      <c r="O29" s="93"/>
      <c r="P29" s="94"/>
      <c r="Q29" s="95"/>
      <c r="R29" s="95"/>
      <c r="S29" s="95"/>
      <c r="T29" s="92"/>
      <c r="U29" s="92"/>
      <c r="V29" s="92"/>
      <c r="W29" s="92"/>
      <c r="X29" s="96"/>
      <c r="Y29" s="92"/>
      <c r="Z29" s="92"/>
      <c r="AA29" s="92"/>
      <c r="AB29" s="97"/>
    </row>
    <row r="30" spans="2:28" outlineLevel="3">
      <c r="B30" s="91"/>
      <c r="C30" s="92"/>
      <c r="D30" s="92"/>
      <c r="E30" s="92" t="s">
        <v>817</v>
      </c>
      <c r="F30" s="92" t="s">
        <v>818</v>
      </c>
      <c r="G30" s="92"/>
      <c r="H30" s="92"/>
      <c r="I30" s="92"/>
      <c r="J30" s="92"/>
      <c r="K30" s="92"/>
      <c r="L30" s="92"/>
      <c r="M30" s="93">
        <f>SUM(M31:M33)/2</f>
        <v>2025618.93</v>
      </c>
      <c r="N30" s="93">
        <f>SUM(N31:N33)/2</f>
        <v>0</v>
      </c>
      <c r="O30" s="93">
        <f>M30-N30</f>
        <v>2025618.93</v>
      </c>
      <c r="P30" s="94"/>
      <c r="Q30" s="95"/>
      <c r="R30" s="95"/>
      <c r="S30" s="95"/>
      <c r="T30" s="92"/>
      <c r="U30" s="92"/>
      <c r="V30" s="92"/>
      <c r="W30" s="92"/>
      <c r="X30" s="96"/>
      <c r="Y30" s="92"/>
      <c r="Z30" s="92"/>
      <c r="AA30" s="92"/>
      <c r="AB30" s="97"/>
    </row>
    <row r="31" spans="2:28" outlineLevel="4">
      <c r="B31" s="91"/>
      <c r="C31" s="92"/>
      <c r="D31" s="92"/>
      <c r="E31" s="92"/>
      <c r="F31" s="92" t="s">
        <v>523</v>
      </c>
      <c r="G31" s="92" t="s">
        <v>524</v>
      </c>
      <c r="H31" s="92"/>
      <c r="I31" s="92"/>
      <c r="J31" s="92"/>
      <c r="K31" s="92"/>
      <c r="L31" s="92"/>
      <c r="M31" s="93">
        <f>SUM(M32:M33)</f>
        <v>2025618.93</v>
      </c>
      <c r="N31" s="93">
        <f>SUM(N32:N33)</f>
        <v>0</v>
      </c>
      <c r="O31" s="93">
        <f>M31-N31</f>
        <v>2025618.93</v>
      </c>
      <c r="P31" s="94"/>
      <c r="Q31" s="95"/>
      <c r="R31" s="95"/>
      <c r="S31" s="95"/>
      <c r="T31" s="92"/>
      <c r="U31" s="92"/>
      <c r="V31" s="92"/>
      <c r="W31" s="92"/>
      <c r="X31" s="96"/>
      <c r="Y31" s="92"/>
      <c r="Z31" s="92"/>
      <c r="AA31" s="92"/>
      <c r="AB31" s="97"/>
    </row>
    <row r="32" spans="2:28" ht="38.25" outlineLevel="5">
      <c r="B32" s="98"/>
      <c r="C32" s="99"/>
      <c r="D32" s="99"/>
      <c r="E32" s="99"/>
      <c r="F32" s="99"/>
      <c r="G32" s="99" t="s">
        <v>917</v>
      </c>
      <c r="H32" s="99" t="s">
        <v>525</v>
      </c>
      <c r="I32" s="99" t="s">
        <v>518</v>
      </c>
      <c r="J32" s="99" t="s">
        <v>519</v>
      </c>
      <c r="K32" s="99" t="s">
        <v>519</v>
      </c>
      <c r="L32" s="99" t="s">
        <v>520</v>
      </c>
      <c r="M32" s="100">
        <v>2025618.93</v>
      </c>
      <c r="N32" s="100">
        <v>0</v>
      </c>
      <c r="O32" s="100">
        <f>M32-N32</f>
        <v>2025618.93</v>
      </c>
      <c r="P32" s="101" t="s">
        <v>521</v>
      </c>
      <c r="Q32" s="102" t="s">
        <v>522</v>
      </c>
      <c r="R32" s="102"/>
      <c r="S32" s="102"/>
      <c r="T32" s="99"/>
      <c r="U32" s="99"/>
      <c r="V32" s="99"/>
      <c r="W32" s="99"/>
      <c r="X32" s="103">
        <v>42370</v>
      </c>
      <c r="Y32" s="99"/>
      <c r="Z32" s="99"/>
      <c r="AA32" s="99"/>
      <c r="AB32" s="104" t="s">
        <v>918</v>
      </c>
    </row>
    <row r="33" spans="2:28" outlineLevel="3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3"/>
      <c r="N33" s="93"/>
      <c r="O33" s="93"/>
      <c r="P33" s="94"/>
      <c r="Q33" s="95"/>
      <c r="R33" s="95"/>
      <c r="S33" s="95"/>
      <c r="T33" s="92"/>
      <c r="U33" s="92"/>
      <c r="V33" s="92"/>
      <c r="W33" s="92"/>
      <c r="X33" s="96"/>
      <c r="Y33" s="92"/>
      <c r="Z33" s="92"/>
      <c r="AA33" s="92"/>
      <c r="AB33" s="97"/>
    </row>
    <row r="34" spans="2:28" outlineLevel="2">
      <c r="B34" s="84"/>
      <c r="C34" s="85"/>
      <c r="D34" s="85" t="s">
        <v>530</v>
      </c>
      <c r="E34" s="85" t="s">
        <v>531</v>
      </c>
      <c r="F34" s="85"/>
      <c r="G34" s="85"/>
      <c r="H34" s="85"/>
      <c r="I34" s="85"/>
      <c r="J34" s="85"/>
      <c r="K34" s="85"/>
      <c r="L34" s="85"/>
      <c r="M34" s="86">
        <f>SUM(M35:M49)/3</f>
        <v>8558503.9100000001</v>
      </c>
      <c r="N34" s="86">
        <f>SUM(N35:N49)/3</f>
        <v>116966.76</v>
      </c>
      <c r="O34" s="86">
        <f>M34-N34</f>
        <v>8441537.1500000004</v>
      </c>
      <c r="P34" s="87"/>
      <c r="Q34" s="88"/>
      <c r="R34" s="88"/>
      <c r="S34" s="88"/>
      <c r="T34" s="85"/>
      <c r="U34" s="85"/>
      <c r="V34" s="85"/>
      <c r="W34" s="85"/>
      <c r="X34" s="89"/>
      <c r="Y34" s="85"/>
      <c r="Z34" s="85"/>
      <c r="AA34" s="85"/>
      <c r="AB34" s="90"/>
    </row>
    <row r="35" spans="2:28" outlineLevel="3">
      <c r="B35" s="91"/>
      <c r="C35" s="92"/>
      <c r="D35" s="92"/>
      <c r="E35" s="92" t="s">
        <v>532</v>
      </c>
      <c r="F35" s="92" t="s">
        <v>533</v>
      </c>
      <c r="G35" s="92"/>
      <c r="H35" s="92"/>
      <c r="I35" s="92"/>
      <c r="J35" s="92"/>
      <c r="K35" s="92"/>
      <c r="L35" s="92"/>
      <c r="M35" s="93">
        <f>SUM(M36:M45)/2</f>
        <v>7659656.9099999992</v>
      </c>
      <c r="N35" s="93">
        <f>SUM(N36:N45)/2</f>
        <v>116966.76</v>
      </c>
      <c r="O35" s="93">
        <f>M35-N35</f>
        <v>7542690.1499999994</v>
      </c>
      <c r="P35" s="94"/>
      <c r="Q35" s="95"/>
      <c r="R35" s="95"/>
      <c r="S35" s="95"/>
      <c r="T35" s="92"/>
      <c r="U35" s="92"/>
      <c r="V35" s="92"/>
      <c r="W35" s="92"/>
      <c r="X35" s="96"/>
      <c r="Y35" s="92"/>
      <c r="Z35" s="92"/>
      <c r="AA35" s="92"/>
      <c r="AB35" s="97"/>
    </row>
    <row r="36" spans="2:28" outlineLevel="4">
      <c r="B36" s="91"/>
      <c r="C36" s="92"/>
      <c r="D36" s="92"/>
      <c r="E36" s="92"/>
      <c r="F36" s="92" t="s">
        <v>523</v>
      </c>
      <c r="G36" s="92" t="s">
        <v>524</v>
      </c>
      <c r="H36" s="92"/>
      <c r="I36" s="92"/>
      <c r="J36" s="92"/>
      <c r="K36" s="92"/>
      <c r="L36" s="92"/>
      <c r="M36" s="93">
        <f>SUM(M37:M38)</f>
        <v>7526570.8099999996</v>
      </c>
      <c r="N36" s="93">
        <f>SUM(N37:N38)</f>
        <v>0</v>
      </c>
      <c r="O36" s="93">
        <f>M36-N36</f>
        <v>7526570.8099999996</v>
      </c>
      <c r="P36" s="94"/>
      <c r="Q36" s="95"/>
      <c r="R36" s="95"/>
      <c r="S36" s="95"/>
      <c r="T36" s="92"/>
      <c r="U36" s="92"/>
      <c r="V36" s="92"/>
      <c r="W36" s="92"/>
      <c r="X36" s="96"/>
      <c r="Y36" s="92"/>
      <c r="Z36" s="92"/>
      <c r="AA36" s="92"/>
      <c r="AB36" s="97"/>
    </row>
    <row r="37" spans="2:28" ht="15" customHeight="1" outlineLevel="5">
      <c r="B37" s="98"/>
      <c r="C37" s="99"/>
      <c r="D37" s="99"/>
      <c r="E37" s="99"/>
      <c r="F37" s="99"/>
      <c r="G37" s="99" t="s">
        <v>917</v>
      </c>
      <c r="H37" s="99" t="s">
        <v>525</v>
      </c>
      <c r="I37" s="99" t="s">
        <v>518</v>
      </c>
      <c r="J37" s="99" t="s">
        <v>519</v>
      </c>
      <c r="K37" s="99" t="s">
        <v>519</v>
      </c>
      <c r="L37" s="99" t="s">
        <v>520</v>
      </c>
      <c r="M37" s="100">
        <v>7526570.8099999996</v>
      </c>
      <c r="N37" s="100">
        <v>0</v>
      </c>
      <c r="O37" s="100">
        <f>M37-N37</f>
        <v>7526570.8099999996</v>
      </c>
      <c r="P37" s="101" t="s">
        <v>521</v>
      </c>
      <c r="Q37" s="102" t="s">
        <v>522</v>
      </c>
      <c r="R37" s="102"/>
      <c r="S37" s="102"/>
      <c r="T37" s="99"/>
      <c r="U37" s="99"/>
      <c r="V37" s="99"/>
      <c r="W37" s="99"/>
      <c r="X37" s="103">
        <v>42370</v>
      </c>
      <c r="Y37" s="99"/>
      <c r="Z37" s="99"/>
      <c r="AA37" s="99"/>
      <c r="AB37" s="104" t="s">
        <v>918</v>
      </c>
    </row>
    <row r="38" spans="2:28" ht="15" customHeight="1" outlineLevel="5"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3"/>
      <c r="N38" s="93"/>
      <c r="O38" s="93"/>
      <c r="P38" s="94"/>
      <c r="Q38" s="95"/>
      <c r="R38" s="95"/>
      <c r="S38" s="95"/>
      <c r="T38" s="92"/>
      <c r="U38" s="92"/>
      <c r="V38" s="92"/>
      <c r="W38" s="92"/>
      <c r="X38" s="96"/>
      <c r="Y38" s="92"/>
      <c r="Z38" s="92"/>
      <c r="AA38" s="92"/>
      <c r="AB38" s="97"/>
    </row>
    <row r="39" spans="2:28" ht="15" customHeight="1" outlineLevel="4">
      <c r="B39" s="91"/>
      <c r="C39" s="92"/>
      <c r="D39" s="92"/>
      <c r="E39" s="92"/>
      <c r="F39" s="92" t="s">
        <v>920</v>
      </c>
      <c r="G39" s="92" t="s">
        <v>921</v>
      </c>
      <c r="H39" s="92"/>
      <c r="I39" s="92"/>
      <c r="J39" s="92"/>
      <c r="K39" s="92"/>
      <c r="L39" s="92"/>
      <c r="M39" s="93">
        <f>SUM(M40:M42)</f>
        <v>133086.1</v>
      </c>
      <c r="N39" s="93">
        <f>SUM(N40:N42)</f>
        <v>112979.76</v>
      </c>
      <c r="O39" s="93">
        <f>M39-N39</f>
        <v>20106.340000000011</v>
      </c>
      <c r="P39" s="94"/>
      <c r="Q39" s="95"/>
      <c r="R39" s="95"/>
      <c r="S39" s="95"/>
      <c r="T39" s="92"/>
      <c r="U39" s="92"/>
      <c r="V39" s="92"/>
      <c r="W39" s="92"/>
      <c r="X39" s="96"/>
      <c r="Y39" s="92"/>
      <c r="Z39" s="92"/>
      <c r="AA39" s="92"/>
      <c r="AB39" s="97"/>
    </row>
    <row r="40" spans="2:28" ht="15" customHeight="1" outlineLevel="5">
      <c r="B40" s="98"/>
      <c r="C40" s="99"/>
      <c r="D40" s="99"/>
      <c r="E40" s="99"/>
      <c r="F40" s="99"/>
      <c r="G40" s="99" t="s">
        <v>917</v>
      </c>
      <c r="H40" s="99" t="s">
        <v>938</v>
      </c>
      <c r="I40" s="99" t="s">
        <v>518</v>
      </c>
      <c r="J40" s="99" t="s">
        <v>519</v>
      </c>
      <c r="K40" s="99" t="s">
        <v>519</v>
      </c>
      <c r="L40" s="99" t="s">
        <v>520</v>
      </c>
      <c r="M40" s="100">
        <v>0</v>
      </c>
      <c r="N40" s="100">
        <v>112979.76</v>
      </c>
      <c r="O40" s="100">
        <f>M40-N40</f>
        <v>-112979.76</v>
      </c>
      <c r="P40" s="101" t="s">
        <v>521</v>
      </c>
      <c r="Q40" s="102" t="s">
        <v>522</v>
      </c>
      <c r="R40" s="102"/>
      <c r="S40" s="102"/>
      <c r="T40" s="99"/>
      <c r="U40" s="99"/>
      <c r="V40" s="99"/>
      <c r="W40" s="99"/>
      <c r="X40" s="103">
        <v>42613</v>
      </c>
      <c r="Y40" s="99"/>
      <c r="Z40" s="99"/>
      <c r="AA40" s="99"/>
      <c r="AB40" s="104" t="s">
        <v>939</v>
      </c>
    </row>
    <row r="41" spans="2:28" ht="15" customHeight="1" outlineLevel="5">
      <c r="B41" s="98"/>
      <c r="C41" s="99"/>
      <c r="D41" s="99"/>
      <c r="E41" s="99"/>
      <c r="F41" s="99"/>
      <c r="G41" s="99" t="s">
        <v>917</v>
      </c>
      <c r="H41" s="99" t="s">
        <v>940</v>
      </c>
      <c r="I41" s="99" t="s">
        <v>518</v>
      </c>
      <c r="J41" s="99" t="s">
        <v>519</v>
      </c>
      <c r="K41" s="99" t="s">
        <v>519</v>
      </c>
      <c r="L41" s="99" t="s">
        <v>520</v>
      </c>
      <c r="M41" s="100">
        <v>133086.1</v>
      </c>
      <c r="N41" s="100">
        <v>0</v>
      </c>
      <c r="O41" s="100">
        <f>M41-N41</f>
        <v>133086.1</v>
      </c>
      <c r="P41" s="101" t="s">
        <v>521</v>
      </c>
      <c r="Q41" s="102" t="s">
        <v>522</v>
      </c>
      <c r="R41" s="102"/>
      <c r="S41" s="102"/>
      <c r="T41" s="99"/>
      <c r="U41" s="99"/>
      <c r="V41" s="99"/>
      <c r="W41" s="99"/>
      <c r="X41" s="103">
        <v>42613</v>
      </c>
      <c r="Y41" s="99"/>
      <c r="Z41" s="99"/>
      <c r="AA41" s="99"/>
      <c r="AB41" s="104" t="s">
        <v>941</v>
      </c>
    </row>
    <row r="42" spans="2:28" ht="15" customHeight="1" outlineLevel="5"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3"/>
      <c r="N42" s="93"/>
      <c r="O42" s="93"/>
      <c r="P42" s="94"/>
      <c r="Q42" s="95"/>
      <c r="R42" s="95"/>
      <c r="S42" s="95"/>
      <c r="T42" s="92"/>
      <c r="U42" s="92"/>
      <c r="V42" s="92"/>
      <c r="W42" s="92"/>
      <c r="X42" s="96"/>
      <c r="Y42" s="92"/>
      <c r="Z42" s="92"/>
      <c r="AA42" s="92"/>
      <c r="AB42" s="97"/>
    </row>
    <row r="43" spans="2:28" ht="15" customHeight="1" outlineLevel="4">
      <c r="B43" s="91"/>
      <c r="C43" s="92"/>
      <c r="D43" s="92"/>
      <c r="E43" s="92"/>
      <c r="F43" s="92" t="s">
        <v>928</v>
      </c>
      <c r="G43" s="92" t="s">
        <v>929</v>
      </c>
      <c r="H43" s="92"/>
      <c r="I43" s="92"/>
      <c r="J43" s="92"/>
      <c r="K43" s="92"/>
      <c r="L43" s="92"/>
      <c r="M43" s="93">
        <f>SUM(M44:M45)</f>
        <v>0</v>
      </c>
      <c r="N43" s="93">
        <f>SUM(N44:N45)</f>
        <v>3987</v>
      </c>
      <c r="O43" s="93">
        <f>M43-N43</f>
        <v>-3987</v>
      </c>
      <c r="P43" s="94"/>
      <c r="Q43" s="95"/>
      <c r="R43" s="95"/>
      <c r="S43" s="95"/>
      <c r="T43" s="92"/>
      <c r="U43" s="92"/>
      <c r="V43" s="92"/>
      <c r="W43" s="92"/>
      <c r="X43" s="96"/>
      <c r="Y43" s="92"/>
      <c r="Z43" s="92"/>
      <c r="AA43" s="92"/>
      <c r="AB43" s="97"/>
    </row>
    <row r="44" spans="2:28" ht="15" customHeight="1" outlineLevel="5">
      <c r="B44" s="98"/>
      <c r="C44" s="99"/>
      <c r="D44" s="99"/>
      <c r="E44" s="99"/>
      <c r="F44" s="99"/>
      <c r="G44" s="99" t="s">
        <v>917</v>
      </c>
      <c r="H44" s="99" t="s">
        <v>942</v>
      </c>
      <c r="I44" s="99" t="s">
        <v>518</v>
      </c>
      <c r="J44" s="99" t="s">
        <v>519</v>
      </c>
      <c r="K44" s="99" t="s">
        <v>519</v>
      </c>
      <c r="L44" s="99" t="s">
        <v>520</v>
      </c>
      <c r="M44" s="100">
        <v>0</v>
      </c>
      <c r="N44" s="100">
        <v>3987</v>
      </c>
      <c r="O44" s="100">
        <f>M44-N44</f>
        <v>-3987</v>
      </c>
      <c r="P44" s="101" t="s">
        <v>521</v>
      </c>
      <c r="Q44" s="102" t="s">
        <v>522</v>
      </c>
      <c r="R44" s="102"/>
      <c r="S44" s="102"/>
      <c r="T44" s="99"/>
      <c r="U44" s="99"/>
      <c r="V44" s="99"/>
      <c r="W44" s="99"/>
      <c r="X44" s="103">
        <v>42643</v>
      </c>
      <c r="Y44" s="99"/>
      <c r="Z44" s="99"/>
      <c r="AA44" s="99"/>
      <c r="AB44" s="104" t="s">
        <v>943</v>
      </c>
    </row>
    <row r="45" spans="2:28" outlineLevel="4"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3"/>
      <c r="N45" s="93"/>
      <c r="O45" s="93"/>
      <c r="P45" s="94"/>
      <c r="Q45" s="95"/>
      <c r="R45" s="95"/>
      <c r="S45" s="95"/>
      <c r="T45" s="92"/>
      <c r="U45" s="92"/>
      <c r="V45" s="92"/>
      <c r="W45" s="92"/>
      <c r="X45" s="96"/>
      <c r="Y45" s="92"/>
      <c r="Z45" s="92"/>
      <c r="AA45" s="92"/>
      <c r="AB45" s="97"/>
    </row>
    <row r="46" spans="2:28" outlineLevel="3">
      <c r="B46" s="91"/>
      <c r="C46" s="92"/>
      <c r="D46" s="92"/>
      <c r="E46" s="92" t="s">
        <v>819</v>
      </c>
      <c r="F46" s="92" t="s">
        <v>820</v>
      </c>
      <c r="G46" s="92"/>
      <c r="H46" s="92"/>
      <c r="I46" s="92"/>
      <c r="J46" s="92"/>
      <c r="K46" s="92"/>
      <c r="L46" s="92"/>
      <c r="M46" s="93">
        <f>SUM(M47:M49)/2</f>
        <v>898847</v>
      </c>
      <c r="N46" s="93">
        <f>SUM(N47:N49)/2</f>
        <v>0</v>
      </c>
      <c r="O46" s="93">
        <f>M46-N46</f>
        <v>898847</v>
      </c>
      <c r="P46" s="94"/>
      <c r="Q46" s="95"/>
      <c r="R46" s="95"/>
      <c r="S46" s="95"/>
      <c r="T46" s="92"/>
      <c r="U46" s="92"/>
      <c r="V46" s="92"/>
      <c r="W46" s="92"/>
      <c r="X46" s="96"/>
      <c r="Y46" s="92"/>
      <c r="Z46" s="92"/>
      <c r="AA46" s="92"/>
      <c r="AB46" s="97"/>
    </row>
    <row r="47" spans="2:28" outlineLevel="4">
      <c r="B47" s="91"/>
      <c r="C47" s="92"/>
      <c r="D47" s="92"/>
      <c r="E47" s="92"/>
      <c r="F47" s="92" t="s">
        <v>523</v>
      </c>
      <c r="G47" s="92" t="s">
        <v>524</v>
      </c>
      <c r="H47" s="92"/>
      <c r="I47" s="92"/>
      <c r="J47" s="92"/>
      <c r="K47" s="92"/>
      <c r="L47" s="92"/>
      <c r="M47" s="93">
        <f>SUM(M48:M49)</f>
        <v>898847</v>
      </c>
      <c r="N47" s="93">
        <f>SUM(N48:N49)</f>
        <v>0</v>
      </c>
      <c r="O47" s="93">
        <f>M47-N47</f>
        <v>898847</v>
      </c>
      <c r="P47" s="94"/>
      <c r="Q47" s="95"/>
      <c r="R47" s="95"/>
      <c r="S47" s="95"/>
      <c r="T47" s="92"/>
      <c r="U47" s="92"/>
      <c r="V47" s="92"/>
      <c r="W47" s="92"/>
      <c r="X47" s="96"/>
      <c r="Y47" s="92"/>
      <c r="Z47" s="92"/>
      <c r="AA47" s="92"/>
      <c r="AB47" s="97"/>
    </row>
    <row r="48" spans="2:28" ht="38.25" outlineLevel="5">
      <c r="B48" s="98"/>
      <c r="C48" s="99"/>
      <c r="D48" s="99"/>
      <c r="E48" s="99"/>
      <c r="F48" s="99"/>
      <c r="G48" s="99" t="s">
        <v>917</v>
      </c>
      <c r="H48" s="99" t="s">
        <v>525</v>
      </c>
      <c r="I48" s="99" t="s">
        <v>518</v>
      </c>
      <c r="J48" s="99" t="s">
        <v>519</v>
      </c>
      <c r="K48" s="99" t="s">
        <v>519</v>
      </c>
      <c r="L48" s="99" t="s">
        <v>520</v>
      </c>
      <c r="M48" s="100">
        <v>898847</v>
      </c>
      <c r="N48" s="100">
        <v>0</v>
      </c>
      <c r="O48" s="100">
        <f>M48-N48</f>
        <v>898847</v>
      </c>
      <c r="P48" s="101" t="s">
        <v>521</v>
      </c>
      <c r="Q48" s="102" t="s">
        <v>522</v>
      </c>
      <c r="R48" s="102"/>
      <c r="S48" s="102"/>
      <c r="T48" s="99"/>
      <c r="U48" s="99"/>
      <c r="V48" s="99"/>
      <c r="W48" s="99"/>
      <c r="X48" s="103">
        <v>42370</v>
      </c>
      <c r="Y48" s="99"/>
      <c r="Z48" s="99"/>
      <c r="AA48" s="99"/>
      <c r="AB48" s="104" t="s">
        <v>918</v>
      </c>
    </row>
    <row r="49" spans="2:28" outlineLevel="3"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3"/>
      <c r="N49" s="93"/>
      <c r="O49" s="93"/>
      <c r="P49" s="94"/>
      <c r="Q49" s="95"/>
      <c r="R49" s="95"/>
      <c r="S49" s="95"/>
      <c r="T49" s="92"/>
      <c r="U49" s="92"/>
      <c r="V49" s="92"/>
      <c r="W49" s="92"/>
      <c r="X49" s="96"/>
      <c r="Y49" s="92"/>
      <c r="Z49" s="92"/>
      <c r="AA49" s="92"/>
      <c r="AB49" s="97"/>
    </row>
    <row r="50" spans="2:28" outlineLevel="2">
      <c r="B50" s="84"/>
      <c r="C50" s="85"/>
      <c r="D50" s="85" t="s">
        <v>534</v>
      </c>
      <c r="E50" s="85" t="s">
        <v>535</v>
      </c>
      <c r="F50" s="85"/>
      <c r="G50" s="85"/>
      <c r="H50" s="85"/>
      <c r="I50" s="85"/>
      <c r="J50" s="85"/>
      <c r="K50" s="85"/>
      <c r="L50" s="85"/>
      <c r="M50" s="86">
        <f>SUM(M51:M58)/3</f>
        <v>23235.460000000003</v>
      </c>
      <c r="N50" s="86">
        <f>SUM(N51:N58)/3</f>
        <v>0</v>
      </c>
      <c r="O50" s="86">
        <f>M50-N50</f>
        <v>23235.460000000003</v>
      </c>
      <c r="P50" s="87"/>
      <c r="Q50" s="88"/>
      <c r="R50" s="88"/>
      <c r="S50" s="88"/>
      <c r="T50" s="85"/>
      <c r="U50" s="85"/>
      <c r="V50" s="85"/>
      <c r="W50" s="85"/>
      <c r="X50" s="89"/>
      <c r="Y50" s="85"/>
      <c r="Z50" s="85"/>
      <c r="AA50" s="85"/>
      <c r="AB50" s="90"/>
    </row>
    <row r="51" spans="2:28" outlineLevel="3">
      <c r="B51" s="91"/>
      <c r="C51" s="92"/>
      <c r="D51" s="92"/>
      <c r="E51" s="92" t="s">
        <v>536</v>
      </c>
      <c r="F51" s="92" t="s">
        <v>537</v>
      </c>
      <c r="G51" s="92"/>
      <c r="H51" s="92"/>
      <c r="I51" s="92"/>
      <c r="J51" s="92"/>
      <c r="K51" s="92"/>
      <c r="L51" s="92"/>
      <c r="M51" s="93">
        <f>SUM(M52:M54)/2</f>
        <v>21542.240000000002</v>
      </c>
      <c r="N51" s="93">
        <f>SUM(N52:N54)/2</f>
        <v>0</v>
      </c>
      <c r="O51" s="93">
        <f>M51-N51</f>
        <v>21542.240000000002</v>
      </c>
      <c r="P51" s="94"/>
      <c r="Q51" s="95"/>
      <c r="R51" s="95"/>
      <c r="S51" s="95"/>
      <c r="T51" s="92"/>
      <c r="U51" s="92"/>
      <c r="V51" s="92"/>
      <c r="W51" s="92"/>
      <c r="X51" s="96"/>
      <c r="Y51" s="92"/>
      <c r="Z51" s="92"/>
      <c r="AA51" s="92"/>
      <c r="AB51" s="97"/>
    </row>
    <row r="52" spans="2:28" outlineLevel="4">
      <c r="B52" s="91"/>
      <c r="C52" s="92"/>
      <c r="D52" s="92"/>
      <c r="E52" s="92"/>
      <c r="F52" s="92" t="s">
        <v>523</v>
      </c>
      <c r="G52" s="92" t="s">
        <v>524</v>
      </c>
      <c r="H52" s="92"/>
      <c r="I52" s="92"/>
      <c r="J52" s="92"/>
      <c r="K52" s="92"/>
      <c r="L52" s="92"/>
      <c r="M52" s="93">
        <f>SUM(M53:M54)</f>
        <v>21542.240000000002</v>
      </c>
      <c r="N52" s="93">
        <f>SUM(N53:N54)</f>
        <v>0</v>
      </c>
      <c r="O52" s="93">
        <f>M52-N52</f>
        <v>21542.240000000002</v>
      </c>
      <c r="P52" s="94"/>
      <c r="Q52" s="95"/>
      <c r="R52" s="95"/>
      <c r="S52" s="95"/>
      <c r="T52" s="92"/>
      <c r="U52" s="92"/>
      <c r="V52" s="92"/>
      <c r="W52" s="92"/>
      <c r="X52" s="96"/>
      <c r="Y52" s="92"/>
      <c r="Z52" s="92"/>
      <c r="AA52" s="92"/>
      <c r="AB52" s="97"/>
    </row>
    <row r="53" spans="2:28" ht="38.25" outlineLevel="5">
      <c r="B53" s="98"/>
      <c r="C53" s="99"/>
      <c r="D53" s="99"/>
      <c r="E53" s="99"/>
      <c r="F53" s="99"/>
      <c r="G53" s="99" t="s">
        <v>917</v>
      </c>
      <c r="H53" s="99" t="s">
        <v>525</v>
      </c>
      <c r="I53" s="99" t="s">
        <v>518</v>
      </c>
      <c r="J53" s="99" t="s">
        <v>519</v>
      </c>
      <c r="K53" s="99" t="s">
        <v>519</v>
      </c>
      <c r="L53" s="99" t="s">
        <v>520</v>
      </c>
      <c r="M53" s="100">
        <v>21542.240000000002</v>
      </c>
      <c r="N53" s="100">
        <v>0</v>
      </c>
      <c r="O53" s="100">
        <f>M53-N53</f>
        <v>21542.240000000002</v>
      </c>
      <c r="P53" s="101" t="s">
        <v>521</v>
      </c>
      <c r="Q53" s="102" t="s">
        <v>522</v>
      </c>
      <c r="R53" s="102"/>
      <c r="S53" s="102"/>
      <c r="T53" s="99"/>
      <c r="U53" s="99"/>
      <c r="V53" s="99"/>
      <c r="W53" s="99"/>
      <c r="X53" s="103">
        <v>42370</v>
      </c>
      <c r="Y53" s="99"/>
      <c r="Z53" s="99"/>
      <c r="AA53" s="99"/>
      <c r="AB53" s="104" t="s">
        <v>918</v>
      </c>
    </row>
    <row r="54" spans="2:28" outlineLevel="4"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3"/>
      <c r="N54" s="93"/>
      <c r="O54" s="93"/>
      <c r="P54" s="94"/>
      <c r="Q54" s="95"/>
      <c r="R54" s="95"/>
      <c r="S54" s="95"/>
      <c r="T54" s="92"/>
      <c r="U54" s="92"/>
      <c r="V54" s="92"/>
      <c r="W54" s="92"/>
      <c r="X54" s="96"/>
      <c r="Y54" s="92"/>
      <c r="Z54" s="92"/>
      <c r="AA54" s="92"/>
      <c r="AB54" s="97"/>
    </row>
    <row r="55" spans="2:28" outlineLevel="3">
      <c r="B55" s="91"/>
      <c r="C55" s="92"/>
      <c r="D55" s="92"/>
      <c r="E55" s="92" t="s">
        <v>821</v>
      </c>
      <c r="F55" s="92" t="s">
        <v>822</v>
      </c>
      <c r="G55" s="92"/>
      <c r="H55" s="92"/>
      <c r="I55" s="92"/>
      <c r="J55" s="92"/>
      <c r="K55" s="92"/>
      <c r="L55" s="92"/>
      <c r="M55" s="93">
        <f>SUM(M56:M58)/2</f>
        <v>1693.22</v>
      </c>
      <c r="N55" s="93">
        <f>SUM(N56:N58)/2</f>
        <v>0</v>
      </c>
      <c r="O55" s="93">
        <f>M55-N55</f>
        <v>1693.22</v>
      </c>
      <c r="P55" s="94"/>
      <c r="Q55" s="95"/>
      <c r="R55" s="95"/>
      <c r="S55" s="95"/>
      <c r="T55" s="92"/>
      <c r="U55" s="92"/>
      <c r="V55" s="92"/>
      <c r="W55" s="92"/>
      <c r="X55" s="96"/>
      <c r="Y55" s="92"/>
      <c r="Z55" s="92"/>
      <c r="AA55" s="92"/>
      <c r="AB55" s="97"/>
    </row>
    <row r="56" spans="2:28" outlineLevel="4">
      <c r="B56" s="91"/>
      <c r="C56" s="92"/>
      <c r="D56" s="92"/>
      <c r="E56" s="92"/>
      <c r="F56" s="92" t="s">
        <v>523</v>
      </c>
      <c r="G56" s="92" t="s">
        <v>524</v>
      </c>
      <c r="H56" s="92"/>
      <c r="I56" s="92"/>
      <c r="J56" s="92"/>
      <c r="K56" s="92"/>
      <c r="L56" s="92"/>
      <c r="M56" s="93">
        <f>SUM(M57:M58)</f>
        <v>1693.22</v>
      </c>
      <c r="N56" s="93">
        <f>SUM(N57:N58)</f>
        <v>0</v>
      </c>
      <c r="O56" s="93">
        <f>M56-N56</f>
        <v>1693.22</v>
      </c>
      <c r="P56" s="94"/>
      <c r="Q56" s="95"/>
      <c r="R56" s="95"/>
      <c r="S56" s="95"/>
      <c r="T56" s="92"/>
      <c r="U56" s="92"/>
      <c r="V56" s="92"/>
      <c r="W56" s="92"/>
      <c r="X56" s="96"/>
      <c r="Y56" s="92"/>
      <c r="Z56" s="92"/>
      <c r="AA56" s="92"/>
      <c r="AB56" s="97"/>
    </row>
    <row r="57" spans="2:28" ht="38.25" outlineLevel="5">
      <c r="B57" s="98"/>
      <c r="C57" s="99"/>
      <c r="D57" s="99"/>
      <c r="E57" s="99"/>
      <c r="F57" s="99"/>
      <c r="G57" s="99" t="s">
        <v>917</v>
      </c>
      <c r="H57" s="99" t="s">
        <v>525</v>
      </c>
      <c r="I57" s="99" t="s">
        <v>518</v>
      </c>
      <c r="J57" s="99" t="s">
        <v>519</v>
      </c>
      <c r="K57" s="99" t="s">
        <v>519</v>
      </c>
      <c r="L57" s="99" t="s">
        <v>520</v>
      </c>
      <c r="M57" s="100">
        <v>1693.22</v>
      </c>
      <c r="N57" s="100">
        <v>0</v>
      </c>
      <c r="O57" s="100">
        <f>M57-N57</f>
        <v>1693.22</v>
      </c>
      <c r="P57" s="101" t="s">
        <v>521</v>
      </c>
      <c r="Q57" s="102" t="s">
        <v>522</v>
      </c>
      <c r="R57" s="102"/>
      <c r="S57" s="102"/>
      <c r="T57" s="99"/>
      <c r="U57" s="99"/>
      <c r="V57" s="99"/>
      <c r="W57" s="99"/>
      <c r="X57" s="103">
        <v>42370</v>
      </c>
      <c r="Y57" s="99"/>
      <c r="Z57" s="99"/>
      <c r="AA57" s="99"/>
      <c r="AB57" s="104" t="s">
        <v>918</v>
      </c>
    </row>
    <row r="58" spans="2:28" outlineLevel="3">
      <c r="B58" s="91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3"/>
      <c r="N58" s="93"/>
      <c r="O58" s="93"/>
      <c r="P58" s="94"/>
      <c r="Q58" s="95"/>
      <c r="R58" s="95"/>
      <c r="S58" s="95"/>
      <c r="T58" s="92"/>
      <c r="U58" s="92"/>
      <c r="V58" s="92"/>
      <c r="W58" s="92"/>
      <c r="X58" s="96"/>
      <c r="Y58" s="92"/>
      <c r="Z58" s="92"/>
      <c r="AA58" s="92"/>
      <c r="AB58" s="97"/>
    </row>
    <row r="59" spans="2:28" outlineLevel="2">
      <c r="B59" s="84"/>
      <c r="C59" s="85"/>
      <c r="D59" s="85" t="s">
        <v>538</v>
      </c>
      <c r="E59" s="85" t="s">
        <v>539</v>
      </c>
      <c r="F59" s="85"/>
      <c r="G59" s="85"/>
      <c r="H59" s="85"/>
      <c r="I59" s="85"/>
      <c r="J59" s="85"/>
      <c r="K59" s="85"/>
      <c r="L59" s="85"/>
      <c r="M59" s="86">
        <f>SUM(M60:M67)/3</f>
        <v>287488.61000000004</v>
      </c>
      <c r="N59" s="86">
        <f>SUM(N60:N67)/3</f>
        <v>0</v>
      </c>
      <c r="O59" s="86">
        <f>M59-N59</f>
        <v>287488.61000000004</v>
      </c>
      <c r="P59" s="87"/>
      <c r="Q59" s="88"/>
      <c r="R59" s="88"/>
      <c r="S59" s="88"/>
      <c r="T59" s="85"/>
      <c r="U59" s="85"/>
      <c r="V59" s="85"/>
      <c r="W59" s="85"/>
      <c r="X59" s="89"/>
      <c r="Y59" s="85"/>
      <c r="Z59" s="85"/>
      <c r="AA59" s="85"/>
      <c r="AB59" s="90"/>
    </row>
    <row r="60" spans="2:28" outlineLevel="3">
      <c r="B60" s="91"/>
      <c r="C60" s="92"/>
      <c r="D60" s="92"/>
      <c r="E60" s="92" t="s">
        <v>540</v>
      </c>
      <c r="F60" s="92" t="s">
        <v>541</v>
      </c>
      <c r="G60" s="92"/>
      <c r="H60" s="92"/>
      <c r="I60" s="92"/>
      <c r="J60" s="92"/>
      <c r="K60" s="92"/>
      <c r="L60" s="92"/>
      <c r="M60" s="93">
        <f>SUM(M61:M63)/2</f>
        <v>218147.07</v>
      </c>
      <c r="N60" s="93">
        <f>SUM(N61:N63)/2</f>
        <v>0</v>
      </c>
      <c r="O60" s="93">
        <f>M60-N60</f>
        <v>218147.07</v>
      </c>
      <c r="P60" s="94"/>
      <c r="Q60" s="95"/>
      <c r="R60" s="95"/>
      <c r="S60" s="95"/>
      <c r="T60" s="92"/>
      <c r="U60" s="92"/>
      <c r="V60" s="92"/>
      <c r="W60" s="92"/>
      <c r="X60" s="96"/>
      <c r="Y60" s="92"/>
      <c r="Z60" s="92"/>
      <c r="AA60" s="92"/>
      <c r="AB60" s="97"/>
    </row>
    <row r="61" spans="2:28" outlineLevel="4">
      <c r="B61" s="91"/>
      <c r="C61" s="92"/>
      <c r="D61" s="92"/>
      <c r="E61" s="92"/>
      <c r="F61" s="92" t="s">
        <v>523</v>
      </c>
      <c r="G61" s="92" t="s">
        <v>524</v>
      </c>
      <c r="H61" s="92"/>
      <c r="I61" s="92"/>
      <c r="J61" s="92"/>
      <c r="K61" s="92"/>
      <c r="L61" s="92"/>
      <c r="M61" s="93">
        <f>SUM(M62:M63)</f>
        <v>218147.07</v>
      </c>
      <c r="N61" s="93">
        <f>SUM(N62:N63)</f>
        <v>0</v>
      </c>
      <c r="O61" s="93">
        <f>M61-N61</f>
        <v>218147.07</v>
      </c>
      <c r="P61" s="94"/>
      <c r="Q61" s="95"/>
      <c r="R61" s="95"/>
      <c r="S61" s="95"/>
      <c r="T61" s="92"/>
      <c r="U61" s="92"/>
      <c r="V61" s="92"/>
      <c r="W61" s="92"/>
      <c r="X61" s="96"/>
      <c r="Y61" s="92"/>
      <c r="Z61" s="92"/>
      <c r="AA61" s="92"/>
      <c r="AB61" s="97"/>
    </row>
    <row r="62" spans="2:28" ht="38.25" outlineLevel="5">
      <c r="B62" s="98"/>
      <c r="C62" s="99"/>
      <c r="D62" s="99"/>
      <c r="E62" s="99"/>
      <c r="F62" s="99"/>
      <c r="G62" s="99" t="s">
        <v>917</v>
      </c>
      <c r="H62" s="99" t="s">
        <v>525</v>
      </c>
      <c r="I62" s="99" t="s">
        <v>518</v>
      </c>
      <c r="J62" s="99" t="s">
        <v>519</v>
      </c>
      <c r="K62" s="99" t="s">
        <v>519</v>
      </c>
      <c r="L62" s="99" t="s">
        <v>520</v>
      </c>
      <c r="M62" s="100">
        <v>218147.07</v>
      </c>
      <c r="N62" s="100">
        <v>0</v>
      </c>
      <c r="O62" s="100">
        <f>M62-N62</f>
        <v>218147.07</v>
      </c>
      <c r="P62" s="101" t="s">
        <v>521</v>
      </c>
      <c r="Q62" s="102" t="s">
        <v>522</v>
      </c>
      <c r="R62" s="102"/>
      <c r="S62" s="102"/>
      <c r="T62" s="99"/>
      <c r="U62" s="99"/>
      <c r="V62" s="99"/>
      <c r="W62" s="99"/>
      <c r="X62" s="103">
        <v>42370</v>
      </c>
      <c r="Y62" s="99"/>
      <c r="Z62" s="99"/>
      <c r="AA62" s="99"/>
      <c r="AB62" s="104" t="s">
        <v>918</v>
      </c>
    </row>
    <row r="63" spans="2:28" outlineLevel="4">
      <c r="B63" s="91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3"/>
      <c r="N63" s="93"/>
      <c r="O63" s="93"/>
      <c r="P63" s="94"/>
      <c r="Q63" s="95"/>
      <c r="R63" s="95"/>
      <c r="S63" s="95"/>
      <c r="T63" s="92"/>
      <c r="U63" s="92"/>
      <c r="V63" s="92"/>
      <c r="W63" s="92"/>
      <c r="X63" s="96"/>
      <c r="Y63" s="92"/>
      <c r="Z63" s="92"/>
      <c r="AA63" s="92"/>
      <c r="AB63" s="97"/>
    </row>
    <row r="64" spans="2:28" outlineLevel="3">
      <c r="B64" s="91"/>
      <c r="C64" s="92"/>
      <c r="D64" s="92"/>
      <c r="E64" s="92" t="s">
        <v>823</v>
      </c>
      <c r="F64" s="92" t="s">
        <v>824</v>
      </c>
      <c r="G64" s="92"/>
      <c r="H64" s="92"/>
      <c r="I64" s="92"/>
      <c r="J64" s="92"/>
      <c r="K64" s="92"/>
      <c r="L64" s="92"/>
      <c r="M64" s="93">
        <f>SUM(M65:M67)/2</f>
        <v>69341.539999999994</v>
      </c>
      <c r="N64" s="93">
        <f>SUM(N65:N67)/2</f>
        <v>0</v>
      </c>
      <c r="O64" s="93">
        <f>M64-N64</f>
        <v>69341.539999999994</v>
      </c>
      <c r="P64" s="94"/>
      <c r="Q64" s="95"/>
      <c r="R64" s="95"/>
      <c r="S64" s="95"/>
      <c r="T64" s="92"/>
      <c r="U64" s="92"/>
      <c r="V64" s="92"/>
      <c r="W64" s="92"/>
      <c r="X64" s="96"/>
      <c r="Y64" s="92"/>
      <c r="Z64" s="92"/>
      <c r="AA64" s="92"/>
      <c r="AB64" s="97"/>
    </row>
    <row r="65" spans="2:28" outlineLevel="4">
      <c r="B65" s="91"/>
      <c r="C65" s="92"/>
      <c r="D65" s="92"/>
      <c r="E65" s="92"/>
      <c r="F65" s="92" t="s">
        <v>523</v>
      </c>
      <c r="G65" s="92" t="s">
        <v>524</v>
      </c>
      <c r="H65" s="92"/>
      <c r="I65" s="92"/>
      <c r="J65" s="92"/>
      <c r="K65" s="92"/>
      <c r="L65" s="92"/>
      <c r="M65" s="93">
        <f>SUM(M66:M67)</f>
        <v>69341.539999999994</v>
      </c>
      <c r="N65" s="93">
        <f>SUM(N66:N67)</f>
        <v>0</v>
      </c>
      <c r="O65" s="93">
        <f>M65-N65</f>
        <v>69341.539999999994</v>
      </c>
      <c r="P65" s="94"/>
      <c r="Q65" s="95"/>
      <c r="R65" s="95"/>
      <c r="S65" s="95"/>
      <c r="T65" s="92"/>
      <c r="U65" s="92"/>
      <c r="V65" s="92"/>
      <c r="W65" s="92"/>
      <c r="X65" s="96"/>
      <c r="Y65" s="92"/>
      <c r="Z65" s="92"/>
      <c r="AA65" s="92"/>
      <c r="AB65" s="97"/>
    </row>
    <row r="66" spans="2:28" ht="38.25" outlineLevel="5">
      <c r="B66" s="98"/>
      <c r="C66" s="99"/>
      <c r="D66" s="99"/>
      <c r="E66" s="99"/>
      <c r="F66" s="99"/>
      <c r="G66" s="99" t="s">
        <v>917</v>
      </c>
      <c r="H66" s="99" t="s">
        <v>525</v>
      </c>
      <c r="I66" s="99" t="s">
        <v>518</v>
      </c>
      <c r="J66" s="99" t="s">
        <v>519</v>
      </c>
      <c r="K66" s="99" t="s">
        <v>519</v>
      </c>
      <c r="L66" s="99" t="s">
        <v>520</v>
      </c>
      <c r="M66" s="100">
        <v>69341.539999999994</v>
      </c>
      <c r="N66" s="100">
        <v>0</v>
      </c>
      <c r="O66" s="100">
        <f>M66-N66</f>
        <v>69341.539999999994</v>
      </c>
      <c r="P66" s="101" t="s">
        <v>521</v>
      </c>
      <c r="Q66" s="102" t="s">
        <v>522</v>
      </c>
      <c r="R66" s="102"/>
      <c r="S66" s="102"/>
      <c r="T66" s="99"/>
      <c r="U66" s="99"/>
      <c r="V66" s="99"/>
      <c r="W66" s="99"/>
      <c r="X66" s="103">
        <v>42370</v>
      </c>
      <c r="Y66" s="99"/>
      <c r="Z66" s="99"/>
      <c r="AA66" s="99"/>
      <c r="AB66" s="104" t="s">
        <v>918</v>
      </c>
    </row>
    <row r="67" spans="2:28" outlineLevel="2"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3"/>
      <c r="N67" s="93"/>
      <c r="O67" s="93"/>
      <c r="P67" s="94"/>
      <c r="Q67" s="95"/>
      <c r="R67" s="95"/>
      <c r="S67" s="95"/>
      <c r="T67" s="92"/>
      <c r="U67" s="92"/>
      <c r="V67" s="92"/>
      <c r="W67" s="92"/>
      <c r="X67" s="96"/>
      <c r="Y67" s="92"/>
      <c r="Z67" s="92"/>
      <c r="AA67" s="92"/>
      <c r="AB67" s="97"/>
    </row>
    <row r="68" spans="2:28" outlineLevel="1">
      <c r="B68" s="77"/>
      <c r="C68" s="78" t="s">
        <v>542</v>
      </c>
      <c r="D68" s="78" t="s">
        <v>543</v>
      </c>
      <c r="E68" s="78"/>
      <c r="F68" s="78"/>
      <c r="G68" s="78"/>
      <c r="H68" s="78"/>
      <c r="I68" s="78"/>
      <c r="J68" s="78"/>
      <c r="K68" s="78"/>
      <c r="L68" s="78"/>
      <c r="M68" s="79">
        <f>SUM(M69:M109)/4</f>
        <v>81656763.039999977</v>
      </c>
      <c r="N68" s="79">
        <f>SUM(N69:N109)/4</f>
        <v>20416376.609999999</v>
      </c>
      <c r="O68" s="79">
        <f>M68-N68</f>
        <v>61240386.429999977</v>
      </c>
      <c r="P68" s="80"/>
      <c r="Q68" s="81"/>
      <c r="R68" s="81"/>
      <c r="S68" s="81"/>
      <c r="T68" s="78"/>
      <c r="U68" s="78"/>
      <c r="V68" s="78"/>
      <c r="W68" s="78"/>
      <c r="X68" s="82"/>
      <c r="Y68" s="78"/>
      <c r="Z68" s="78"/>
      <c r="AA68" s="78"/>
      <c r="AB68" s="83"/>
    </row>
    <row r="69" spans="2:28" outlineLevel="2">
      <c r="B69" s="84"/>
      <c r="C69" s="85"/>
      <c r="D69" s="85" t="s">
        <v>544</v>
      </c>
      <c r="E69" s="85" t="s">
        <v>545</v>
      </c>
      <c r="F69" s="85"/>
      <c r="G69" s="85"/>
      <c r="H69" s="85"/>
      <c r="I69" s="85"/>
      <c r="J69" s="85"/>
      <c r="K69" s="85"/>
      <c r="L69" s="85"/>
      <c r="M69" s="86">
        <f>SUM(M70:M83)/3</f>
        <v>65707370.559999995</v>
      </c>
      <c r="N69" s="86">
        <f>SUM(N70:N83)/3</f>
        <v>20416376.609999999</v>
      </c>
      <c r="O69" s="86">
        <f>M69-N69</f>
        <v>45290993.949999996</v>
      </c>
      <c r="P69" s="87"/>
      <c r="Q69" s="88"/>
      <c r="R69" s="88"/>
      <c r="S69" s="88"/>
      <c r="T69" s="85"/>
      <c r="U69" s="85"/>
      <c r="V69" s="85"/>
      <c r="W69" s="85"/>
      <c r="X69" s="89"/>
      <c r="Y69" s="85"/>
      <c r="Z69" s="85"/>
      <c r="AA69" s="85"/>
      <c r="AB69" s="90"/>
    </row>
    <row r="70" spans="2:28" outlineLevel="3">
      <c r="B70" s="91"/>
      <c r="C70" s="92"/>
      <c r="D70" s="92"/>
      <c r="E70" s="92" t="s">
        <v>546</v>
      </c>
      <c r="F70" s="92" t="s">
        <v>547</v>
      </c>
      <c r="G70" s="92"/>
      <c r="H70" s="92"/>
      <c r="I70" s="92"/>
      <c r="J70" s="92"/>
      <c r="K70" s="92"/>
      <c r="L70" s="92"/>
      <c r="M70" s="93">
        <f>SUM(M71:M83)/2</f>
        <v>65707370.560000002</v>
      </c>
      <c r="N70" s="93">
        <f>SUM(N71:N83)/2</f>
        <v>20416376.609999999</v>
      </c>
      <c r="O70" s="93">
        <f>M70-N70</f>
        <v>45290993.950000003</v>
      </c>
      <c r="P70" s="94"/>
      <c r="Q70" s="95"/>
      <c r="R70" s="95"/>
      <c r="S70" s="95"/>
      <c r="T70" s="92"/>
      <c r="U70" s="92"/>
      <c r="V70" s="92"/>
      <c r="W70" s="92"/>
      <c r="X70" s="96"/>
      <c r="Y70" s="92"/>
      <c r="Z70" s="92"/>
      <c r="AA70" s="92"/>
      <c r="AB70" s="97"/>
    </row>
    <row r="71" spans="2:28" outlineLevel="4">
      <c r="B71" s="91"/>
      <c r="C71" s="92"/>
      <c r="D71" s="92"/>
      <c r="E71" s="92"/>
      <c r="F71" s="92" t="s">
        <v>523</v>
      </c>
      <c r="G71" s="92" t="s">
        <v>524</v>
      </c>
      <c r="H71" s="92"/>
      <c r="I71" s="92"/>
      <c r="J71" s="92"/>
      <c r="K71" s="92"/>
      <c r="L71" s="92"/>
      <c r="M71" s="93">
        <f>SUM(M72:M73)</f>
        <v>8792257.8399999999</v>
      </c>
      <c r="N71" s="93">
        <f>SUM(N72:N73)</f>
        <v>0</v>
      </c>
      <c r="O71" s="93">
        <f>M71-N71</f>
        <v>8792257.8399999999</v>
      </c>
      <c r="P71" s="94"/>
      <c r="Q71" s="95"/>
      <c r="R71" s="95"/>
      <c r="S71" s="95"/>
      <c r="T71" s="92"/>
      <c r="U71" s="92"/>
      <c r="V71" s="92"/>
      <c r="W71" s="92"/>
      <c r="X71" s="96"/>
      <c r="Y71" s="92"/>
      <c r="Z71" s="92"/>
      <c r="AA71" s="92"/>
      <c r="AB71" s="97"/>
    </row>
    <row r="72" spans="2:28" ht="38.25" outlineLevel="5">
      <c r="B72" s="98"/>
      <c r="C72" s="99"/>
      <c r="D72" s="99"/>
      <c r="E72" s="99"/>
      <c r="F72" s="99"/>
      <c r="G72" s="99" t="s">
        <v>917</v>
      </c>
      <c r="H72" s="99" t="s">
        <v>525</v>
      </c>
      <c r="I72" s="99" t="s">
        <v>518</v>
      </c>
      <c r="J72" s="99" t="s">
        <v>519</v>
      </c>
      <c r="K72" s="99" t="s">
        <v>519</v>
      </c>
      <c r="L72" s="99" t="s">
        <v>520</v>
      </c>
      <c r="M72" s="100">
        <v>8792257.8399999999</v>
      </c>
      <c r="N72" s="100">
        <v>0</v>
      </c>
      <c r="O72" s="100">
        <f>M72-N72</f>
        <v>8792257.8399999999</v>
      </c>
      <c r="P72" s="101" t="s">
        <v>521</v>
      </c>
      <c r="Q72" s="102" t="s">
        <v>522</v>
      </c>
      <c r="R72" s="102"/>
      <c r="S72" s="102"/>
      <c r="T72" s="99"/>
      <c r="U72" s="99"/>
      <c r="V72" s="99"/>
      <c r="W72" s="99"/>
      <c r="X72" s="103">
        <v>42370</v>
      </c>
      <c r="Y72" s="99"/>
      <c r="Z72" s="99"/>
      <c r="AA72" s="99"/>
      <c r="AB72" s="104" t="s">
        <v>918</v>
      </c>
    </row>
    <row r="73" spans="2:28" outlineLevel="5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3"/>
      <c r="N73" s="93"/>
      <c r="O73" s="93"/>
      <c r="P73" s="94"/>
      <c r="Q73" s="95"/>
      <c r="R73" s="95"/>
      <c r="S73" s="95"/>
      <c r="T73" s="92"/>
      <c r="U73" s="92"/>
      <c r="V73" s="92"/>
      <c r="W73" s="92"/>
      <c r="X73" s="96"/>
      <c r="Y73" s="92"/>
      <c r="Z73" s="92"/>
      <c r="AA73" s="92"/>
      <c r="AB73" s="97"/>
    </row>
    <row r="74" spans="2:28" outlineLevel="4">
      <c r="B74" s="91"/>
      <c r="C74" s="92"/>
      <c r="D74" s="92"/>
      <c r="E74" s="92"/>
      <c r="F74" s="92" t="s">
        <v>928</v>
      </c>
      <c r="G74" s="92" t="s">
        <v>929</v>
      </c>
      <c r="H74" s="92"/>
      <c r="I74" s="92"/>
      <c r="J74" s="92"/>
      <c r="K74" s="92"/>
      <c r="L74" s="92"/>
      <c r="M74" s="93">
        <f>SUM(M75:M80)</f>
        <v>54964167.530000001</v>
      </c>
      <c r="N74" s="93">
        <f>SUM(N75:N80)</f>
        <v>20416376.609999999</v>
      </c>
      <c r="O74" s="93">
        <f t="shared" ref="O74:O79" si="1">M74-N74</f>
        <v>34547790.920000002</v>
      </c>
      <c r="P74" s="94"/>
      <c r="Q74" s="95"/>
      <c r="R74" s="95"/>
      <c r="S74" s="95"/>
      <c r="T74" s="92"/>
      <c r="U74" s="92"/>
      <c r="V74" s="92"/>
      <c r="W74" s="92"/>
      <c r="X74" s="96"/>
      <c r="Y74" s="92"/>
      <c r="Z74" s="92"/>
      <c r="AA74" s="92"/>
      <c r="AB74" s="97"/>
    </row>
    <row r="75" spans="2:28" ht="15" customHeight="1" outlineLevel="5">
      <c r="B75" s="98"/>
      <c r="C75" s="99"/>
      <c r="D75" s="99"/>
      <c r="E75" s="99"/>
      <c r="F75" s="99"/>
      <c r="G75" s="99" t="s">
        <v>917</v>
      </c>
      <c r="H75" s="99" t="s">
        <v>944</v>
      </c>
      <c r="I75" s="99" t="s">
        <v>518</v>
      </c>
      <c r="J75" s="99" t="s">
        <v>519</v>
      </c>
      <c r="K75" s="99" t="s">
        <v>519</v>
      </c>
      <c r="L75" s="99" t="s">
        <v>520</v>
      </c>
      <c r="M75" s="100">
        <v>20703624.199999999</v>
      </c>
      <c r="N75" s="100">
        <v>0</v>
      </c>
      <c r="O75" s="100">
        <f t="shared" si="1"/>
        <v>20703624.199999999</v>
      </c>
      <c r="P75" s="101" t="s">
        <v>521</v>
      </c>
      <c r="Q75" s="102" t="s">
        <v>522</v>
      </c>
      <c r="R75" s="102"/>
      <c r="S75" s="102"/>
      <c r="T75" s="99"/>
      <c r="U75" s="99"/>
      <c r="V75" s="99"/>
      <c r="W75" s="99"/>
      <c r="X75" s="103">
        <v>42643</v>
      </c>
      <c r="Y75" s="99"/>
      <c r="Z75" s="99"/>
      <c r="AA75" s="99"/>
      <c r="AB75" s="104" t="s">
        <v>945</v>
      </c>
    </row>
    <row r="76" spans="2:28" ht="15" customHeight="1" outlineLevel="5">
      <c r="B76" s="98"/>
      <c r="C76" s="99"/>
      <c r="D76" s="99"/>
      <c r="E76" s="99"/>
      <c r="F76" s="99"/>
      <c r="G76" s="99" t="s">
        <v>917</v>
      </c>
      <c r="H76" s="99" t="s">
        <v>946</v>
      </c>
      <c r="I76" s="99" t="s">
        <v>518</v>
      </c>
      <c r="J76" s="99" t="s">
        <v>519</v>
      </c>
      <c r="K76" s="99" t="s">
        <v>519</v>
      </c>
      <c r="L76" s="99" t="s">
        <v>520</v>
      </c>
      <c r="M76" s="100">
        <v>20416376.609999999</v>
      </c>
      <c r="N76" s="100">
        <v>0</v>
      </c>
      <c r="O76" s="100">
        <f t="shared" si="1"/>
        <v>20416376.609999999</v>
      </c>
      <c r="P76" s="101" t="s">
        <v>521</v>
      </c>
      <c r="Q76" s="102" t="s">
        <v>522</v>
      </c>
      <c r="R76" s="102"/>
      <c r="S76" s="102"/>
      <c r="T76" s="99"/>
      <c r="U76" s="99"/>
      <c r="V76" s="99"/>
      <c r="W76" s="99"/>
      <c r="X76" s="103">
        <v>42643</v>
      </c>
      <c r="Y76" s="99"/>
      <c r="Z76" s="99"/>
      <c r="AA76" s="99"/>
      <c r="AB76" s="104" t="s">
        <v>947</v>
      </c>
    </row>
    <row r="77" spans="2:28" ht="15" customHeight="1" outlineLevel="5">
      <c r="B77" s="98"/>
      <c r="C77" s="99"/>
      <c r="D77" s="99"/>
      <c r="E77" s="99"/>
      <c r="F77" s="99"/>
      <c r="G77" s="99" t="s">
        <v>917</v>
      </c>
      <c r="H77" s="99" t="s">
        <v>948</v>
      </c>
      <c r="I77" s="99" t="s">
        <v>518</v>
      </c>
      <c r="J77" s="99" t="s">
        <v>519</v>
      </c>
      <c r="K77" s="99" t="s">
        <v>519</v>
      </c>
      <c r="L77" s="99" t="s">
        <v>520</v>
      </c>
      <c r="M77" s="100">
        <v>4513692.3099999996</v>
      </c>
      <c r="N77" s="100">
        <v>0</v>
      </c>
      <c r="O77" s="100">
        <f t="shared" si="1"/>
        <v>4513692.3099999996</v>
      </c>
      <c r="P77" s="101" t="s">
        <v>521</v>
      </c>
      <c r="Q77" s="102" t="s">
        <v>522</v>
      </c>
      <c r="R77" s="102"/>
      <c r="S77" s="102"/>
      <c r="T77" s="99"/>
      <c r="U77" s="99"/>
      <c r="V77" s="99"/>
      <c r="W77" s="99"/>
      <c r="X77" s="103">
        <v>42643</v>
      </c>
      <c r="Y77" s="99"/>
      <c r="Z77" s="99"/>
      <c r="AA77" s="99"/>
      <c r="AB77" s="104" t="s">
        <v>949</v>
      </c>
    </row>
    <row r="78" spans="2:28" ht="15" customHeight="1" outlineLevel="5">
      <c r="B78" s="98"/>
      <c r="C78" s="99"/>
      <c r="D78" s="99"/>
      <c r="E78" s="99"/>
      <c r="F78" s="99"/>
      <c r="G78" s="99" t="s">
        <v>917</v>
      </c>
      <c r="H78" s="99" t="s">
        <v>950</v>
      </c>
      <c r="I78" s="99" t="s">
        <v>518</v>
      </c>
      <c r="J78" s="99" t="s">
        <v>519</v>
      </c>
      <c r="K78" s="99" t="s">
        <v>519</v>
      </c>
      <c r="L78" s="99" t="s">
        <v>520</v>
      </c>
      <c r="M78" s="100">
        <v>9330474.4100000001</v>
      </c>
      <c r="N78" s="100">
        <v>0</v>
      </c>
      <c r="O78" s="100">
        <f t="shared" si="1"/>
        <v>9330474.4100000001</v>
      </c>
      <c r="P78" s="101" t="s">
        <v>521</v>
      </c>
      <c r="Q78" s="102" t="s">
        <v>522</v>
      </c>
      <c r="R78" s="102"/>
      <c r="S78" s="102"/>
      <c r="T78" s="99"/>
      <c r="U78" s="99"/>
      <c r="V78" s="99"/>
      <c r="W78" s="99"/>
      <c r="X78" s="103">
        <v>42643</v>
      </c>
      <c r="Y78" s="99"/>
      <c r="Z78" s="99"/>
      <c r="AA78" s="99"/>
      <c r="AB78" s="104" t="s">
        <v>951</v>
      </c>
    </row>
    <row r="79" spans="2:28" ht="15" customHeight="1" outlineLevel="5">
      <c r="B79" s="98"/>
      <c r="C79" s="99"/>
      <c r="D79" s="99"/>
      <c r="E79" s="99"/>
      <c r="F79" s="99"/>
      <c r="G79" s="99" t="s">
        <v>917</v>
      </c>
      <c r="H79" s="99" t="s">
        <v>952</v>
      </c>
      <c r="I79" s="99" t="s">
        <v>518</v>
      </c>
      <c r="J79" s="99" t="s">
        <v>519</v>
      </c>
      <c r="K79" s="99" t="s">
        <v>519</v>
      </c>
      <c r="L79" s="99" t="s">
        <v>520</v>
      </c>
      <c r="M79" s="100">
        <v>0</v>
      </c>
      <c r="N79" s="100">
        <v>20416376.609999999</v>
      </c>
      <c r="O79" s="100">
        <f t="shared" si="1"/>
        <v>-20416376.609999999</v>
      </c>
      <c r="P79" s="101" t="s">
        <v>521</v>
      </c>
      <c r="Q79" s="102" t="s">
        <v>522</v>
      </c>
      <c r="R79" s="102"/>
      <c r="S79" s="102"/>
      <c r="T79" s="99"/>
      <c r="U79" s="99"/>
      <c r="V79" s="99"/>
      <c r="W79" s="99"/>
      <c r="X79" s="103">
        <v>42643</v>
      </c>
      <c r="Y79" s="99"/>
      <c r="Z79" s="99"/>
      <c r="AA79" s="99"/>
      <c r="AB79" s="104" t="s">
        <v>953</v>
      </c>
    </row>
    <row r="80" spans="2:28" ht="15" customHeight="1" outlineLevel="5"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3"/>
      <c r="N80" s="93"/>
      <c r="O80" s="93"/>
      <c r="P80" s="94"/>
      <c r="Q80" s="95"/>
      <c r="R80" s="95"/>
      <c r="S80" s="95"/>
      <c r="T80" s="92"/>
      <c r="U80" s="92"/>
      <c r="V80" s="92"/>
      <c r="W80" s="92"/>
      <c r="X80" s="96"/>
      <c r="Y80" s="92"/>
      <c r="Z80" s="92"/>
      <c r="AA80" s="92"/>
      <c r="AB80" s="97"/>
    </row>
    <row r="81" spans="2:28" ht="15" customHeight="1" outlineLevel="4">
      <c r="B81" s="91"/>
      <c r="C81" s="92"/>
      <c r="D81" s="92"/>
      <c r="E81" s="92"/>
      <c r="F81" s="92" t="s">
        <v>934</v>
      </c>
      <c r="G81" s="92" t="s">
        <v>935</v>
      </c>
      <c r="H81" s="92"/>
      <c r="I81" s="92"/>
      <c r="J81" s="92"/>
      <c r="K81" s="92"/>
      <c r="L81" s="92"/>
      <c r="M81" s="93">
        <f>SUM(M82:M83)</f>
        <v>1950945.19</v>
      </c>
      <c r="N81" s="93">
        <f>SUM(N82:N83)</f>
        <v>0</v>
      </c>
      <c r="O81" s="93">
        <f>M81-N81</f>
        <v>1950945.19</v>
      </c>
      <c r="P81" s="94"/>
      <c r="Q81" s="95"/>
      <c r="R81" s="95"/>
      <c r="S81" s="95"/>
      <c r="T81" s="92"/>
      <c r="U81" s="92"/>
      <c r="V81" s="92"/>
      <c r="W81" s="92"/>
      <c r="X81" s="96"/>
      <c r="Y81" s="92"/>
      <c r="Z81" s="92"/>
      <c r="AA81" s="92"/>
      <c r="AB81" s="97"/>
    </row>
    <row r="82" spans="2:28" ht="15" customHeight="1" outlineLevel="5">
      <c r="B82" s="98"/>
      <c r="C82" s="99"/>
      <c r="D82" s="99"/>
      <c r="E82" s="99"/>
      <c r="F82" s="99"/>
      <c r="G82" s="99" t="s">
        <v>917</v>
      </c>
      <c r="H82" s="99" t="s">
        <v>936</v>
      </c>
      <c r="I82" s="99" t="s">
        <v>518</v>
      </c>
      <c r="J82" s="99" t="s">
        <v>519</v>
      </c>
      <c r="K82" s="99" t="s">
        <v>519</v>
      </c>
      <c r="L82" s="99" t="s">
        <v>520</v>
      </c>
      <c r="M82" s="100">
        <v>1950945.19</v>
      </c>
      <c r="N82" s="100">
        <v>0</v>
      </c>
      <c r="O82" s="100">
        <f>M82-N82</f>
        <v>1950945.19</v>
      </c>
      <c r="P82" s="101" t="s">
        <v>521</v>
      </c>
      <c r="Q82" s="102" t="s">
        <v>522</v>
      </c>
      <c r="R82" s="102"/>
      <c r="S82" s="102"/>
      <c r="T82" s="99"/>
      <c r="U82" s="99"/>
      <c r="V82" s="99"/>
      <c r="W82" s="99"/>
      <c r="X82" s="103">
        <v>42673</v>
      </c>
      <c r="Y82" s="99"/>
      <c r="Z82" s="99"/>
      <c r="AA82" s="99"/>
      <c r="AB82" s="104" t="s">
        <v>937</v>
      </c>
    </row>
    <row r="83" spans="2:28" outlineLevel="3"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3"/>
      <c r="N83" s="93"/>
      <c r="O83" s="93"/>
      <c r="P83" s="94"/>
      <c r="Q83" s="95"/>
      <c r="R83" s="95"/>
      <c r="S83" s="95"/>
      <c r="T83" s="92"/>
      <c r="U83" s="92"/>
      <c r="V83" s="92"/>
      <c r="W83" s="92"/>
      <c r="X83" s="96"/>
      <c r="Y83" s="92"/>
      <c r="Z83" s="92"/>
      <c r="AA83" s="92"/>
      <c r="AB83" s="97"/>
    </row>
    <row r="84" spans="2:28" outlineLevel="2">
      <c r="B84" s="84"/>
      <c r="C84" s="85"/>
      <c r="D84" s="85" t="s">
        <v>548</v>
      </c>
      <c r="E84" s="85" t="s">
        <v>549</v>
      </c>
      <c r="F84" s="85"/>
      <c r="G84" s="85"/>
      <c r="H84" s="85"/>
      <c r="I84" s="85"/>
      <c r="J84" s="85"/>
      <c r="K84" s="85"/>
      <c r="L84" s="85"/>
      <c r="M84" s="86">
        <f>SUM(M85:M88)/3</f>
        <v>1908515.08</v>
      </c>
      <c r="N84" s="86">
        <f>SUM(N85:N88)/3</f>
        <v>0</v>
      </c>
      <c r="O84" s="86">
        <f>M84-N84</f>
        <v>1908515.08</v>
      </c>
      <c r="P84" s="87"/>
      <c r="Q84" s="88"/>
      <c r="R84" s="88"/>
      <c r="S84" s="88"/>
      <c r="T84" s="85"/>
      <c r="U84" s="85"/>
      <c r="V84" s="85"/>
      <c r="W84" s="85"/>
      <c r="X84" s="89"/>
      <c r="Y84" s="85"/>
      <c r="Z84" s="85"/>
      <c r="AA84" s="85"/>
      <c r="AB84" s="90"/>
    </row>
    <row r="85" spans="2:28" outlineLevel="3">
      <c r="B85" s="91"/>
      <c r="C85" s="92"/>
      <c r="D85" s="92"/>
      <c r="E85" s="92" t="s">
        <v>550</v>
      </c>
      <c r="F85" s="92" t="s">
        <v>551</v>
      </c>
      <c r="G85" s="92"/>
      <c r="H85" s="92"/>
      <c r="I85" s="92"/>
      <c r="J85" s="92"/>
      <c r="K85" s="92"/>
      <c r="L85" s="92"/>
      <c r="M85" s="93">
        <f>SUM(M86:M88)/2</f>
        <v>1908515.08</v>
      </c>
      <c r="N85" s="93">
        <f>SUM(N86:N88)/2</f>
        <v>0</v>
      </c>
      <c r="O85" s="93">
        <f>M85-N85</f>
        <v>1908515.08</v>
      </c>
      <c r="P85" s="94"/>
      <c r="Q85" s="95"/>
      <c r="R85" s="95"/>
      <c r="S85" s="95"/>
      <c r="T85" s="92"/>
      <c r="U85" s="92"/>
      <c r="V85" s="92"/>
      <c r="W85" s="92"/>
      <c r="X85" s="96"/>
      <c r="Y85" s="92"/>
      <c r="Z85" s="92"/>
      <c r="AA85" s="92"/>
      <c r="AB85" s="97"/>
    </row>
    <row r="86" spans="2:28" outlineLevel="4">
      <c r="B86" s="91"/>
      <c r="C86" s="92"/>
      <c r="D86" s="92"/>
      <c r="E86" s="92"/>
      <c r="F86" s="92" t="s">
        <v>523</v>
      </c>
      <c r="G86" s="92" t="s">
        <v>524</v>
      </c>
      <c r="H86" s="92"/>
      <c r="I86" s="92"/>
      <c r="J86" s="92"/>
      <c r="K86" s="92"/>
      <c r="L86" s="92"/>
      <c r="M86" s="93">
        <f>SUM(M87:M88)</f>
        <v>1908515.08</v>
      </c>
      <c r="N86" s="93">
        <f>SUM(N87:N88)</f>
        <v>0</v>
      </c>
      <c r="O86" s="93">
        <f>M86-N86</f>
        <v>1908515.08</v>
      </c>
      <c r="P86" s="94"/>
      <c r="Q86" s="95"/>
      <c r="R86" s="95"/>
      <c r="S86" s="95"/>
      <c r="T86" s="92"/>
      <c r="U86" s="92"/>
      <c r="V86" s="92"/>
      <c r="W86" s="92"/>
      <c r="X86" s="96"/>
      <c r="Y86" s="92"/>
      <c r="Z86" s="92"/>
      <c r="AA86" s="92"/>
      <c r="AB86" s="97"/>
    </row>
    <row r="87" spans="2:28" ht="15" customHeight="1" outlineLevel="5">
      <c r="B87" s="98"/>
      <c r="C87" s="99"/>
      <c r="D87" s="99"/>
      <c r="E87" s="99"/>
      <c r="F87" s="99"/>
      <c r="G87" s="99" t="s">
        <v>917</v>
      </c>
      <c r="H87" s="99" t="s">
        <v>525</v>
      </c>
      <c r="I87" s="99" t="s">
        <v>518</v>
      </c>
      <c r="J87" s="99" t="s">
        <v>519</v>
      </c>
      <c r="K87" s="99" t="s">
        <v>519</v>
      </c>
      <c r="L87" s="99" t="s">
        <v>520</v>
      </c>
      <c r="M87" s="100">
        <v>1908515.08</v>
      </c>
      <c r="N87" s="100">
        <v>0</v>
      </c>
      <c r="O87" s="100">
        <f>M87-N87</f>
        <v>1908515.08</v>
      </c>
      <c r="P87" s="101" t="s">
        <v>521</v>
      </c>
      <c r="Q87" s="102" t="s">
        <v>522</v>
      </c>
      <c r="R87" s="102"/>
      <c r="S87" s="102"/>
      <c r="T87" s="99"/>
      <c r="U87" s="99"/>
      <c r="V87" s="99"/>
      <c r="W87" s="99"/>
      <c r="X87" s="103">
        <v>42370</v>
      </c>
      <c r="Y87" s="99"/>
      <c r="Z87" s="99"/>
      <c r="AA87" s="99"/>
      <c r="AB87" s="104" t="s">
        <v>918</v>
      </c>
    </row>
    <row r="88" spans="2:28" ht="15" customHeight="1" outlineLevel="3"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3"/>
      <c r="N88" s="93"/>
      <c r="O88" s="93"/>
      <c r="P88" s="94"/>
      <c r="Q88" s="95"/>
      <c r="R88" s="95"/>
      <c r="S88" s="95"/>
      <c r="T88" s="92"/>
      <c r="U88" s="92"/>
      <c r="V88" s="92"/>
      <c r="W88" s="92"/>
      <c r="X88" s="96"/>
      <c r="Y88" s="92"/>
      <c r="Z88" s="92"/>
      <c r="AA88" s="92"/>
      <c r="AB88" s="97"/>
    </row>
    <row r="89" spans="2:28" ht="15" customHeight="1" outlineLevel="2">
      <c r="B89" s="84"/>
      <c r="C89" s="85"/>
      <c r="D89" s="85" t="s">
        <v>552</v>
      </c>
      <c r="E89" s="85" t="s">
        <v>553</v>
      </c>
      <c r="F89" s="85"/>
      <c r="G89" s="85"/>
      <c r="H89" s="85"/>
      <c r="I89" s="85"/>
      <c r="J89" s="85"/>
      <c r="K89" s="85"/>
      <c r="L89" s="85"/>
      <c r="M89" s="86">
        <f>SUM(M90:M93)/3</f>
        <v>4669287.38</v>
      </c>
      <c r="N89" s="86">
        <f>SUM(N90:N93)/3</f>
        <v>0</v>
      </c>
      <c r="O89" s="86">
        <f>M89-N89</f>
        <v>4669287.38</v>
      </c>
      <c r="P89" s="87"/>
      <c r="Q89" s="88"/>
      <c r="R89" s="88"/>
      <c r="S89" s="88"/>
      <c r="T89" s="85"/>
      <c r="U89" s="85"/>
      <c r="V89" s="85"/>
      <c r="W89" s="85"/>
      <c r="X89" s="89"/>
      <c r="Y89" s="85"/>
      <c r="Z89" s="85"/>
      <c r="AA89" s="85"/>
      <c r="AB89" s="90"/>
    </row>
    <row r="90" spans="2:28" ht="15" customHeight="1" outlineLevel="3">
      <c r="B90" s="91"/>
      <c r="C90" s="92"/>
      <c r="D90" s="92"/>
      <c r="E90" s="92" t="s">
        <v>554</v>
      </c>
      <c r="F90" s="92" t="s">
        <v>555</v>
      </c>
      <c r="G90" s="92"/>
      <c r="H90" s="92"/>
      <c r="I90" s="92"/>
      <c r="J90" s="92"/>
      <c r="K90" s="92"/>
      <c r="L90" s="92"/>
      <c r="M90" s="93">
        <f>SUM(M91:M93)/2</f>
        <v>4669287.38</v>
      </c>
      <c r="N90" s="93">
        <f>SUM(N91:N93)/2</f>
        <v>0</v>
      </c>
      <c r="O90" s="93">
        <f>M90-N90</f>
        <v>4669287.38</v>
      </c>
      <c r="P90" s="94"/>
      <c r="Q90" s="95"/>
      <c r="R90" s="95"/>
      <c r="S90" s="95"/>
      <c r="T90" s="92"/>
      <c r="U90" s="92"/>
      <c r="V90" s="92"/>
      <c r="W90" s="92"/>
      <c r="X90" s="96"/>
      <c r="Y90" s="92"/>
      <c r="Z90" s="92"/>
      <c r="AA90" s="92"/>
      <c r="AB90" s="97"/>
    </row>
    <row r="91" spans="2:28" ht="15" customHeight="1" outlineLevel="4">
      <c r="B91" s="91"/>
      <c r="C91" s="92"/>
      <c r="D91" s="92"/>
      <c r="E91" s="92"/>
      <c r="F91" s="92" t="s">
        <v>523</v>
      </c>
      <c r="G91" s="92" t="s">
        <v>524</v>
      </c>
      <c r="H91" s="92"/>
      <c r="I91" s="92"/>
      <c r="J91" s="92"/>
      <c r="K91" s="92"/>
      <c r="L91" s="92"/>
      <c r="M91" s="93">
        <f>SUM(M92:M93)</f>
        <v>4669287.38</v>
      </c>
      <c r="N91" s="93">
        <f>SUM(N92:N93)</f>
        <v>0</v>
      </c>
      <c r="O91" s="93">
        <f>M91-N91</f>
        <v>4669287.38</v>
      </c>
      <c r="P91" s="94"/>
      <c r="Q91" s="95"/>
      <c r="R91" s="95"/>
      <c r="S91" s="95"/>
      <c r="T91" s="92"/>
      <c r="U91" s="92"/>
      <c r="V91" s="92"/>
      <c r="W91" s="92"/>
      <c r="X91" s="96"/>
      <c r="Y91" s="92"/>
      <c r="Z91" s="92"/>
      <c r="AA91" s="92"/>
      <c r="AB91" s="97"/>
    </row>
    <row r="92" spans="2:28" ht="15" customHeight="1" outlineLevel="5">
      <c r="B92" s="98"/>
      <c r="C92" s="99"/>
      <c r="D92" s="99"/>
      <c r="E92" s="99"/>
      <c r="F92" s="99"/>
      <c r="G92" s="99" t="s">
        <v>917</v>
      </c>
      <c r="H92" s="99" t="s">
        <v>525</v>
      </c>
      <c r="I92" s="99" t="s">
        <v>518</v>
      </c>
      <c r="J92" s="99" t="s">
        <v>519</v>
      </c>
      <c r="K92" s="99" t="s">
        <v>519</v>
      </c>
      <c r="L92" s="99" t="s">
        <v>520</v>
      </c>
      <c r="M92" s="100">
        <v>4669287.38</v>
      </c>
      <c r="N92" s="100">
        <v>0</v>
      </c>
      <c r="O92" s="100">
        <f>M92-N92</f>
        <v>4669287.38</v>
      </c>
      <c r="P92" s="101" t="s">
        <v>521</v>
      </c>
      <c r="Q92" s="102" t="s">
        <v>522</v>
      </c>
      <c r="R92" s="102"/>
      <c r="S92" s="102"/>
      <c r="T92" s="99"/>
      <c r="U92" s="99"/>
      <c r="V92" s="99"/>
      <c r="W92" s="99"/>
      <c r="X92" s="103">
        <v>42370</v>
      </c>
      <c r="Y92" s="99"/>
      <c r="Z92" s="99"/>
      <c r="AA92" s="99"/>
      <c r="AB92" s="104" t="s">
        <v>918</v>
      </c>
    </row>
    <row r="93" spans="2:28" ht="15" customHeight="1" outlineLevel="3"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3"/>
      <c r="N93" s="93"/>
      <c r="O93" s="93"/>
      <c r="P93" s="94"/>
      <c r="Q93" s="95"/>
      <c r="R93" s="95"/>
      <c r="S93" s="95"/>
      <c r="T93" s="92"/>
      <c r="U93" s="92"/>
      <c r="V93" s="92"/>
      <c r="W93" s="92"/>
      <c r="X93" s="96"/>
      <c r="Y93" s="92"/>
      <c r="Z93" s="92"/>
      <c r="AA93" s="92"/>
      <c r="AB93" s="97"/>
    </row>
    <row r="94" spans="2:28" ht="15" customHeight="1" outlineLevel="2">
      <c r="B94" s="84"/>
      <c r="C94" s="85"/>
      <c r="D94" s="85" t="s">
        <v>556</v>
      </c>
      <c r="E94" s="85" t="s">
        <v>557</v>
      </c>
      <c r="F94" s="85"/>
      <c r="G94" s="85"/>
      <c r="H94" s="85"/>
      <c r="I94" s="85"/>
      <c r="J94" s="85"/>
      <c r="K94" s="85"/>
      <c r="L94" s="85"/>
      <c r="M94" s="86">
        <f>SUM(M95:M104)/3</f>
        <v>2793491.4599999995</v>
      </c>
      <c r="N94" s="86">
        <f>SUM(N95:N104)/3</f>
        <v>0</v>
      </c>
      <c r="O94" s="86">
        <f>M94-N94</f>
        <v>2793491.4599999995</v>
      </c>
      <c r="P94" s="87"/>
      <c r="Q94" s="88"/>
      <c r="R94" s="88"/>
      <c r="S94" s="88"/>
      <c r="T94" s="85"/>
      <c r="U94" s="85"/>
      <c r="V94" s="85"/>
      <c r="W94" s="85"/>
      <c r="X94" s="89"/>
      <c r="Y94" s="85"/>
      <c r="Z94" s="85"/>
      <c r="AA94" s="85"/>
      <c r="AB94" s="90"/>
    </row>
    <row r="95" spans="2:28" ht="15" customHeight="1" outlineLevel="3">
      <c r="B95" s="91"/>
      <c r="C95" s="92"/>
      <c r="D95" s="92"/>
      <c r="E95" s="92" t="s">
        <v>558</v>
      </c>
      <c r="F95" s="92" t="s">
        <v>559</v>
      </c>
      <c r="G95" s="92"/>
      <c r="H95" s="92"/>
      <c r="I95" s="92"/>
      <c r="J95" s="92"/>
      <c r="K95" s="92"/>
      <c r="L95" s="92"/>
      <c r="M95" s="93">
        <f>SUM(M96:M104)/2</f>
        <v>2793491.4599999995</v>
      </c>
      <c r="N95" s="93">
        <f>SUM(N96:N104)/2</f>
        <v>0</v>
      </c>
      <c r="O95" s="93">
        <f>M95-N95</f>
        <v>2793491.4599999995</v>
      </c>
      <c r="P95" s="94"/>
      <c r="Q95" s="95"/>
      <c r="R95" s="95"/>
      <c r="S95" s="95"/>
      <c r="T95" s="92"/>
      <c r="U95" s="92"/>
      <c r="V95" s="92"/>
      <c r="W95" s="92"/>
      <c r="X95" s="96"/>
      <c r="Y95" s="92"/>
      <c r="Z95" s="92"/>
      <c r="AA95" s="92"/>
      <c r="AB95" s="97"/>
    </row>
    <row r="96" spans="2:28" ht="15" customHeight="1" outlineLevel="4">
      <c r="B96" s="91"/>
      <c r="C96" s="92"/>
      <c r="D96" s="92"/>
      <c r="E96" s="92"/>
      <c r="F96" s="92" t="s">
        <v>523</v>
      </c>
      <c r="G96" s="92" t="s">
        <v>524</v>
      </c>
      <c r="H96" s="92"/>
      <c r="I96" s="92"/>
      <c r="J96" s="92"/>
      <c r="K96" s="92"/>
      <c r="L96" s="92"/>
      <c r="M96" s="93">
        <f>SUM(M97:M98)</f>
        <v>2429695.3199999998</v>
      </c>
      <c r="N96" s="93">
        <f>SUM(N97:N98)</f>
        <v>0</v>
      </c>
      <c r="O96" s="93">
        <f>M96-N96</f>
        <v>2429695.3199999998</v>
      </c>
      <c r="P96" s="94"/>
      <c r="Q96" s="95"/>
      <c r="R96" s="95"/>
      <c r="S96" s="95"/>
      <c r="T96" s="92"/>
      <c r="U96" s="92"/>
      <c r="V96" s="92"/>
      <c r="W96" s="92"/>
      <c r="X96" s="96"/>
      <c r="Y96" s="92"/>
      <c r="Z96" s="92"/>
      <c r="AA96" s="92"/>
      <c r="AB96" s="97"/>
    </row>
    <row r="97" spans="2:28" ht="15" customHeight="1" outlineLevel="5">
      <c r="B97" s="98"/>
      <c r="C97" s="99"/>
      <c r="D97" s="99"/>
      <c r="E97" s="99"/>
      <c r="F97" s="99"/>
      <c r="G97" s="99" t="s">
        <v>917</v>
      </c>
      <c r="H97" s="99" t="s">
        <v>525</v>
      </c>
      <c r="I97" s="99" t="s">
        <v>518</v>
      </c>
      <c r="J97" s="99" t="s">
        <v>519</v>
      </c>
      <c r="K97" s="99" t="s">
        <v>519</v>
      </c>
      <c r="L97" s="99" t="s">
        <v>520</v>
      </c>
      <c r="M97" s="100">
        <v>2429695.3199999998</v>
      </c>
      <c r="N97" s="100">
        <v>0</v>
      </c>
      <c r="O97" s="100">
        <f>M97-N97</f>
        <v>2429695.3199999998</v>
      </c>
      <c r="P97" s="101" t="s">
        <v>521</v>
      </c>
      <c r="Q97" s="102" t="s">
        <v>522</v>
      </c>
      <c r="R97" s="102"/>
      <c r="S97" s="102"/>
      <c r="T97" s="99"/>
      <c r="U97" s="99"/>
      <c r="V97" s="99"/>
      <c r="W97" s="99"/>
      <c r="X97" s="103">
        <v>42370</v>
      </c>
      <c r="Y97" s="99"/>
      <c r="Z97" s="99"/>
      <c r="AA97" s="99"/>
      <c r="AB97" s="104" t="s">
        <v>918</v>
      </c>
    </row>
    <row r="98" spans="2:28" ht="15" customHeight="1" outlineLevel="5"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3"/>
      <c r="N98" s="93"/>
      <c r="O98" s="93"/>
      <c r="P98" s="94"/>
      <c r="Q98" s="95"/>
      <c r="R98" s="95"/>
      <c r="S98" s="95"/>
      <c r="T98" s="92"/>
      <c r="U98" s="92"/>
      <c r="V98" s="92"/>
      <c r="W98" s="92"/>
      <c r="X98" s="96"/>
      <c r="Y98" s="92"/>
      <c r="Z98" s="92"/>
      <c r="AA98" s="92"/>
      <c r="AB98" s="97"/>
    </row>
    <row r="99" spans="2:28" ht="15" customHeight="1" outlineLevel="4">
      <c r="B99" s="91"/>
      <c r="C99" s="92"/>
      <c r="D99" s="92"/>
      <c r="E99" s="92"/>
      <c r="F99" s="92" t="s">
        <v>928</v>
      </c>
      <c r="G99" s="92" t="s">
        <v>929</v>
      </c>
      <c r="H99" s="92"/>
      <c r="I99" s="92"/>
      <c r="J99" s="92"/>
      <c r="K99" s="92"/>
      <c r="L99" s="92"/>
      <c r="M99" s="93">
        <f>SUM(M100:M101)</f>
        <v>322935.01</v>
      </c>
      <c r="N99" s="93">
        <f>SUM(N100:N101)</f>
        <v>0</v>
      </c>
      <c r="O99" s="93">
        <f>M99-N99</f>
        <v>322935.01</v>
      </c>
      <c r="P99" s="94"/>
      <c r="Q99" s="95"/>
      <c r="R99" s="95"/>
      <c r="S99" s="95"/>
      <c r="T99" s="92"/>
      <c r="U99" s="92"/>
      <c r="V99" s="92"/>
      <c r="W99" s="92"/>
      <c r="X99" s="96"/>
      <c r="Y99" s="92"/>
      <c r="Z99" s="92"/>
      <c r="AA99" s="92"/>
      <c r="AB99" s="97"/>
    </row>
    <row r="100" spans="2:28" ht="15" customHeight="1" outlineLevel="5">
      <c r="B100" s="98"/>
      <c r="C100" s="99"/>
      <c r="D100" s="99"/>
      <c r="E100" s="99"/>
      <c r="F100" s="99"/>
      <c r="G100" s="99" t="s">
        <v>917</v>
      </c>
      <c r="H100" s="99" t="s">
        <v>954</v>
      </c>
      <c r="I100" s="99" t="s">
        <v>518</v>
      </c>
      <c r="J100" s="99" t="s">
        <v>519</v>
      </c>
      <c r="K100" s="99" t="s">
        <v>519</v>
      </c>
      <c r="L100" s="99" t="s">
        <v>520</v>
      </c>
      <c r="M100" s="100">
        <v>322935.01</v>
      </c>
      <c r="N100" s="100">
        <v>0</v>
      </c>
      <c r="O100" s="100">
        <f>M100-N100</f>
        <v>322935.01</v>
      </c>
      <c r="P100" s="101" t="s">
        <v>521</v>
      </c>
      <c r="Q100" s="102" t="s">
        <v>522</v>
      </c>
      <c r="R100" s="102"/>
      <c r="S100" s="102"/>
      <c r="T100" s="99"/>
      <c r="U100" s="99"/>
      <c r="V100" s="99"/>
      <c r="W100" s="99"/>
      <c r="X100" s="103">
        <v>42643</v>
      </c>
      <c r="Y100" s="99"/>
      <c r="Z100" s="99"/>
      <c r="AA100" s="99"/>
      <c r="AB100" s="104" t="s">
        <v>955</v>
      </c>
    </row>
    <row r="101" spans="2:28" outlineLevel="5"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3"/>
      <c r="N101" s="93"/>
      <c r="O101" s="93"/>
      <c r="P101" s="94"/>
      <c r="Q101" s="95"/>
      <c r="R101" s="95"/>
      <c r="S101" s="95"/>
      <c r="T101" s="92"/>
      <c r="U101" s="92"/>
      <c r="V101" s="92"/>
      <c r="W101" s="92"/>
      <c r="X101" s="96"/>
      <c r="Y101" s="92"/>
      <c r="Z101" s="92"/>
      <c r="AA101" s="92"/>
      <c r="AB101" s="97"/>
    </row>
    <row r="102" spans="2:28" outlineLevel="4">
      <c r="B102" s="91"/>
      <c r="C102" s="92"/>
      <c r="D102" s="92"/>
      <c r="E102" s="92"/>
      <c r="F102" s="92" t="s">
        <v>934</v>
      </c>
      <c r="G102" s="92" t="s">
        <v>935</v>
      </c>
      <c r="H102" s="92"/>
      <c r="I102" s="92"/>
      <c r="J102" s="92"/>
      <c r="K102" s="92"/>
      <c r="L102" s="92"/>
      <c r="M102" s="93">
        <f>SUM(M103:M104)</f>
        <v>40861.129999999997</v>
      </c>
      <c r="N102" s="93">
        <f>SUM(N103:N104)</f>
        <v>0</v>
      </c>
      <c r="O102" s="93">
        <f>M102-N102</f>
        <v>40861.129999999997</v>
      </c>
      <c r="P102" s="94"/>
      <c r="Q102" s="95"/>
      <c r="R102" s="95"/>
      <c r="S102" s="95"/>
      <c r="T102" s="92"/>
      <c r="U102" s="92"/>
      <c r="V102" s="92"/>
      <c r="W102" s="92"/>
      <c r="X102" s="96"/>
      <c r="Y102" s="92"/>
      <c r="Z102" s="92"/>
      <c r="AA102" s="92"/>
      <c r="AB102" s="97"/>
    </row>
    <row r="103" spans="2:28" ht="15" customHeight="1" outlineLevel="5">
      <c r="B103" s="98"/>
      <c r="C103" s="99"/>
      <c r="D103" s="99"/>
      <c r="E103" s="99"/>
      <c r="F103" s="99"/>
      <c r="G103" s="99" t="s">
        <v>917</v>
      </c>
      <c r="H103" s="99" t="s">
        <v>936</v>
      </c>
      <c r="I103" s="99" t="s">
        <v>518</v>
      </c>
      <c r="J103" s="99" t="s">
        <v>519</v>
      </c>
      <c r="K103" s="99" t="s">
        <v>519</v>
      </c>
      <c r="L103" s="99" t="s">
        <v>520</v>
      </c>
      <c r="M103" s="100">
        <v>40861.129999999997</v>
      </c>
      <c r="N103" s="100">
        <v>0</v>
      </c>
      <c r="O103" s="100">
        <f>M103-N103</f>
        <v>40861.129999999997</v>
      </c>
      <c r="P103" s="101" t="s">
        <v>521</v>
      </c>
      <c r="Q103" s="102" t="s">
        <v>522</v>
      </c>
      <c r="R103" s="102"/>
      <c r="S103" s="102"/>
      <c r="T103" s="99"/>
      <c r="U103" s="99"/>
      <c r="V103" s="99"/>
      <c r="W103" s="99"/>
      <c r="X103" s="103">
        <v>42673</v>
      </c>
      <c r="Y103" s="99"/>
      <c r="Z103" s="99"/>
      <c r="AA103" s="99"/>
      <c r="AB103" s="104" t="s">
        <v>937</v>
      </c>
    </row>
    <row r="104" spans="2:28" outlineLevel="3"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3"/>
      <c r="N104" s="93"/>
      <c r="O104" s="93"/>
      <c r="P104" s="94"/>
      <c r="Q104" s="95"/>
      <c r="R104" s="95"/>
      <c r="S104" s="95"/>
      <c r="T104" s="92"/>
      <c r="U104" s="92"/>
      <c r="V104" s="92"/>
      <c r="W104" s="92"/>
      <c r="X104" s="96"/>
      <c r="Y104" s="92"/>
      <c r="Z104" s="92"/>
      <c r="AA104" s="92"/>
      <c r="AB104" s="97"/>
    </row>
    <row r="105" spans="2:28" outlineLevel="2">
      <c r="B105" s="84"/>
      <c r="C105" s="85"/>
      <c r="D105" s="85" t="s">
        <v>560</v>
      </c>
      <c r="E105" s="85" t="s">
        <v>561</v>
      </c>
      <c r="F105" s="85"/>
      <c r="G105" s="85"/>
      <c r="H105" s="85"/>
      <c r="I105" s="85"/>
      <c r="J105" s="85"/>
      <c r="K105" s="85"/>
      <c r="L105" s="85"/>
      <c r="M105" s="86">
        <f>SUM(M106:M109)/3</f>
        <v>6578098.5599999996</v>
      </c>
      <c r="N105" s="86">
        <f>SUM(N106:N109)/3</f>
        <v>0</v>
      </c>
      <c r="O105" s="86">
        <f>M105-N105</f>
        <v>6578098.5599999996</v>
      </c>
      <c r="P105" s="87"/>
      <c r="Q105" s="88"/>
      <c r="R105" s="88"/>
      <c r="S105" s="88"/>
      <c r="T105" s="85"/>
      <c r="U105" s="85"/>
      <c r="V105" s="85"/>
      <c r="W105" s="85"/>
      <c r="X105" s="89"/>
      <c r="Y105" s="85"/>
      <c r="Z105" s="85"/>
      <c r="AA105" s="85"/>
      <c r="AB105" s="90"/>
    </row>
    <row r="106" spans="2:28" outlineLevel="3">
      <c r="B106" s="91"/>
      <c r="C106" s="92"/>
      <c r="D106" s="92"/>
      <c r="E106" s="92" t="s">
        <v>562</v>
      </c>
      <c r="F106" s="92" t="s">
        <v>563</v>
      </c>
      <c r="G106" s="92"/>
      <c r="H106" s="92"/>
      <c r="I106" s="92"/>
      <c r="J106" s="92"/>
      <c r="K106" s="92"/>
      <c r="L106" s="92"/>
      <c r="M106" s="93">
        <f>SUM(M107:M109)/2</f>
        <v>6578098.5599999996</v>
      </c>
      <c r="N106" s="93">
        <f>SUM(N107:N109)/2</f>
        <v>0</v>
      </c>
      <c r="O106" s="93">
        <f>M106-N106</f>
        <v>6578098.5599999996</v>
      </c>
      <c r="P106" s="94"/>
      <c r="Q106" s="95"/>
      <c r="R106" s="95"/>
      <c r="S106" s="95"/>
      <c r="T106" s="92"/>
      <c r="U106" s="92"/>
      <c r="V106" s="92"/>
      <c r="W106" s="92"/>
      <c r="X106" s="96"/>
      <c r="Y106" s="92"/>
      <c r="Z106" s="92"/>
      <c r="AA106" s="92"/>
      <c r="AB106" s="97"/>
    </row>
    <row r="107" spans="2:28" outlineLevel="4">
      <c r="B107" s="91"/>
      <c r="C107" s="92"/>
      <c r="D107" s="92"/>
      <c r="E107" s="92"/>
      <c r="F107" s="92" t="s">
        <v>523</v>
      </c>
      <c r="G107" s="92" t="s">
        <v>524</v>
      </c>
      <c r="H107" s="92"/>
      <c r="I107" s="92"/>
      <c r="J107" s="92"/>
      <c r="K107" s="92"/>
      <c r="L107" s="92"/>
      <c r="M107" s="93">
        <f>SUM(M108:M109)</f>
        <v>6578098.5599999996</v>
      </c>
      <c r="N107" s="93">
        <f>SUM(N108:N109)</f>
        <v>0</v>
      </c>
      <c r="O107" s="93">
        <f>M107-N107</f>
        <v>6578098.5599999996</v>
      </c>
      <c r="P107" s="94"/>
      <c r="Q107" s="95"/>
      <c r="R107" s="95"/>
      <c r="S107" s="95"/>
      <c r="T107" s="92"/>
      <c r="U107" s="92"/>
      <c r="V107" s="92"/>
      <c r="W107" s="92"/>
      <c r="X107" s="96"/>
      <c r="Y107" s="92"/>
      <c r="Z107" s="92"/>
      <c r="AA107" s="92"/>
      <c r="AB107" s="97"/>
    </row>
    <row r="108" spans="2:28" ht="38.25" outlineLevel="5">
      <c r="B108" s="98"/>
      <c r="C108" s="99"/>
      <c r="D108" s="99"/>
      <c r="E108" s="99"/>
      <c r="F108" s="99"/>
      <c r="G108" s="99" t="s">
        <v>917</v>
      </c>
      <c r="H108" s="99" t="s">
        <v>525</v>
      </c>
      <c r="I108" s="99" t="s">
        <v>518</v>
      </c>
      <c r="J108" s="99" t="s">
        <v>519</v>
      </c>
      <c r="K108" s="99" t="s">
        <v>519</v>
      </c>
      <c r="L108" s="99" t="s">
        <v>520</v>
      </c>
      <c r="M108" s="100">
        <v>6578098.5599999996</v>
      </c>
      <c r="N108" s="100">
        <v>0</v>
      </c>
      <c r="O108" s="100">
        <f>M108-N108</f>
        <v>6578098.5599999996</v>
      </c>
      <c r="P108" s="101" t="s">
        <v>521</v>
      </c>
      <c r="Q108" s="102" t="s">
        <v>522</v>
      </c>
      <c r="R108" s="102"/>
      <c r="S108" s="102"/>
      <c r="T108" s="99"/>
      <c r="U108" s="99"/>
      <c r="V108" s="99"/>
      <c r="W108" s="99"/>
      <c r="X108" s="103">
        <v>42370</v>
      </c>
      <c r="Y108" s="99"/>
      <c r="Z108" s="99"/>
      <c r="AA108" s="99"/>
      <c r="AB108" s="104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AC156"/>
  <sheetViews>
    <sheetView topLeftCell="D136" zoomScale="80" zoomScaleNormal="80" workbookViewId="0">
      <selection activeCell="N140" sqref="N140"/>
    </sheetView>
  </sheetViews>
  <sheetFormatPr baseColWidth="10" defaultRowHeight="12.75" outlineLevelRow="5"/>
  <cols>
    <col min="7" max="7" width="11.42578125" style="107"/>
    <col min="8" max="8" width="13.140625" customWidth="1"/>
    <col min="10" max="10" width="4.140625" customWidth="1"/>
    <col min="11" max="11" width="4.5703125" customWidth="1"/>
    <col min="12" max="12" width="4.140625" customWidth="1"/>
    <col min="13" max="13" width="3.140625" customWidth="1"/>
    <col min="14" max="14" width="17.140625" customWidth="1"/>
    <col min="15" max="16" width="15.42578125" customWidth="1"/>
    <col min="29" max="29" width="34.42578125" customWidth="1"/>
  </cols>
  <sheetData>
    <row r="5" spans="1:29">
      <c r="A5" s="70" t="s">
        <v>510</v>
      </c>
      <c r="B5" s="71" t="s">
        <v>511</v>
      </c>
      <c r="C5" s="71"/>
      <c r="D5" s="71"/>
      <c r="E5" s="71"/>
      <c r="F5" s="71"/>
      <c r="G5" s="546"/>
      <c r="H5" s="71"/>
      <c r="I5" s="70" t="s">
        <v>510</v>
      </c>
      <c r="J5" s="71"/>
      <c r="K5" s="71"/>
      <c r="L5" s="71"/>
      <c r="M5" s="71"/>
      <c r="N5" s="72">
        <f>SUM(N6:N4113)/5</f>
        <v>171162238.14166683</v>
      </c>
      <c r="O5" s="72">
        <f>SUM(O6:O4113)/5</f>
        <v>28398451.414999999</v>
      </c>
      <c r="P5" s="72">
        <f t="shared" ref="P5:P10" si="0">N5-O5</f>
        <v>142763786.72666684</v>
      </c>
      <c r="Q5" s="73"/>
      <c r="R5" s="74"/>
      <c r="S5" s="74"/>
      <c r="T5" s="74"/>
      <c r="U5" s="71"/>
      <c r="V5" s="71"/>
      <c r="W5" s="71"/>
      <c r="X5" s="71"/>
      <c r="Y5" s="75"/>
      <c r="Z5" s="71"/>
      <c r="AA5" s="71"/>
      <c r="AB5" s="71"/>
      <c r="AC5" s="76"/>
    </row>
    <row r="6" spans="1:29" outlineLevel="1">
      <c r="A6" s="77"/>
      <c r="B6" s="78" t="s">
        <v>512</v>
      </c>
      <c r="C6" s="78" t="s">
        <v>513</v>
      </c>
      <c r="D6" s="78"/>
      <c r="E6" s="78"/>
      <c r="F6" s="78"/>
      <c r="G6" s="547"/>
      <c r="H6" s="78"/>
      <c r="I6" s="78" t="s">
        <v>512</v>
      </c>
      <c r="J6" s="78"/>
      <c r="K6" s="78"/>
      <c r="L6" s="78"/>
      <c r="M6" s="78"/>
      <c r="N6" s="79">
        <f>SUM(N7:N107)/4</f>
        <v>84735951.603333399</v>
      </c>
      <c r="O6" s="79">
        <f>SUM(O7:O107)/4</f>
        <v>7006602.2100000037</v>
      </c>
      <c r="P6" s="79">
        <f t="shared" si="0"/>
        <v>77729349.39333339</v>
      </c>
      <c r="Q6" s="80"/>
      <c r="R6" s="81"/>
      <c r="S6" s="81"/>
      <c r="T6" s="81"/>
      <c r="U6" s="78"/>
      <c r="V6" s="78"/>
      <c r="W6" s="78"/>
      <c r="X6" s="78"/>
      <c r="Y6" s="82"/>
      <c r="Z6" s="78"/>
      <c r="AA6" s="78"/>
      <c r="AB6" s="78"/>
      <c r="AC6" s="83"/>
    </row>
    <row r="7" spans="1:29" outlineLevel="2">
      <c r="A7" s="84"/>
      <c r="B7" s="85"/>
      <c r="C7" s="85" t="s">
        <v>514</v>
      </c>
      <c r="D7" s="85" t="s">
        <v>515</v>
      </c>
      <c r="E7" s="85"/>
      <c r="F7" s="85"/>
      <c r="G7" s="548"/>
      <c r="H7" s="85"/>
      <c r="I7" s="85" t="s">
        <v>514</v>
      </c>
      <c r="J7" s="85"/>
      <c r="K7" s="85"/>
      <c r="L7" s="85"/>
      <c r="M7" s="85"/>
      <c r="N7" s="86">
        <f>SUM(N8:N15)/3</f>
        <v>5053457.51</v>
      </c>
      <c r="O7" s="86">
        <f>SUM(O8:O15)/3</f>
        <v>0</v>
      </c>
      <c r="P7" s="86">
        <f t="shared" si="0"/>
        <v>5053457.51</v>
      </c>
      <c r="Q7" s="87"/>
      <c r="R7" s="88"/>
      <c r="S7" s="88"/>
      <c r="T7" s="88"/>
      <c r="U7" s="85"/>
      <c r="V7" s="85"/>
      <c r="W7" s="85"/>
      <c r="X7" s="85"/>
      <c r="Y7" s="89"/>
      <c r="Z7" s="85"/>
      <c r="AA7" s="85"/>
      <c r="AB7" s="85"/>
      <c r="AC7" s="90"/>
    </row>
    <row r="8" spans="1:29" outlineLevel="3">
      <c r="A8" s="91"/>
      <c r="B8" s="92"/>
      <c r="C8" s="92"/>
      <c r="D8" s="92" t="s">
        <v>516</v>
      </c>
      <c r="E8" s="92" t="s">
        <v>517</v>
      </c>
      <c r="F8" s="92"/>
      <c r="G8" s="549"/>
      <c r="H8" s="92"/>
      <c r="I8" s="92" t="s">
        <v>516</v>
      </c>
      <c r="J8" s="92"/>
      <c r="K8" s="92"/>
      <c r="L8" s="92"/>
      <c r="M8" s="92"/>
      <c r="N8" s="93">
        <f>SUM(N9:N11)/2</f>
        <v>4486133.09</v>
      </c>
      <c r="O8" s="93">
        <f>SUM(O9:O11)/2</f>
        <v>0</v>
      </c>
      <c r="P8" s="93">
        <f t="shared" si="0"/>
        <v>4486133.09</v>
      </c>
      <c r="Q8" s="94"/>
      <c r="R8" s="95"/>
      <c r="S8" s="95"/>
      <c r="T8" s="95"/>
      <c r="U8" s="92"/>
      <c r="V8" s="92"/>
      <c r="W8" s="92"/>
      <c r="X8" s="92"/>
      <c r="Y8" s="96"/>
      <c r="Z8" s="92"/>
      <c r="AA8" s="92"/>
      <c r="AB8" s="92"/>
      <c r="AC8" s="97"/>
    </row>
    <row r="9" spans="1:29" outlineLevel="4">
      <c r="A9" s="91"/>
      <c r="B9" s="92"/>
      <c r="C9" s="92"/>
      <c r="D9" s="92"/>
      <c r="E9" s="92" t="s">
        <v>523</v>
      </c>
      <c r="F9" s="92" t="s">
        <v>524</v>
      </c>
      <c r="G9" s="549"/>
      <c r="H9" s="92"/>
      <c r="I9" s="92" t="s">
        <v>516</v>
      </c>
      <c r="J9" s="92"/>
      <c r="K9" s="92"/>
      <c r="L9" s="92"/>
      <c r="M9" s="92"/>
      <c r="N9" s="93">
        <f>SUM(N10:N11)</f>
        <v>4486133.09</v>
      </c>
      <c r="O9" s="93">
        <f>SUM(O10:O11)</f>
        <v>0</v>
      </c>
      <c r="P9" s="93">
        <f t="shared" si="0"/>
        <v>4486133.09</v>
      </c>
      <c r="Q9" s="94"/>
      <c r="R9" s="95"/>
      <c r="S9" s="95"/>
      <c r="T9" s="95"/>
      <c r="U9" s="92"/>
      <c r="V9" s="92"/>
      <c r="W9" s="92"/>
      <c r="X9" s="92"/>
      <c r="Y9" s="96"/>
      <c r="Z9" s="92"/>
      <c r="AA9" s="92"/>
      <c r="AB9" s="92"/>
      <c r="AC9" s="97"/>
    </row>
    <row r="10" spans="1:29" outlineLevel="5">
      <c r="A10" s="98"/>
      <c r="B10" s="99"/>
      <c r="C10" s="99"/>
      <c r="D10" s="99"/>
      <c r="E10" s="99"/>
      <c r="F10" s="99" t="s">
        <v>917</v>
      </c>
      <c r="G10" s="550">
        <v>42370</v>
      </c>
      <c r="H10" s="99" t="s">
        <v>525</v>
      </c>
      <c r="I10" s="92" t="s">
        <v>516</v>
      </c>
      <c r="J10" s="99" t="s">
        <v>518</v>
      </c>
      <c r="K10" s="99" t="s">
        <v>519</v>
      </c>
      <c r="L10" s="99" t="s">
        <v>519</v>
      </c>
      <c r="M10" s="99" t="s">
        <v>520</v>
      </c>
      <c r="N10" s="100">
        <v>4486133.09</v>
      </c>
      <c r="O10" s="100">
        <v>0</v>
      </c>
      <c r="P10" s="100">
        <f t="shared" si="0"/>
        <v>4486133.09</v>
      </c>
      <c r="Q10" s="101" t="s">
        <v>521</v>
      </c>
      <c r="R10" s="102" t="s">
        <v>522</v>
      </c>
      <c r="S10" s="102"/>
      <c r="T10" s="102"/>
      <c r="U10" s="99"/>
      <c r="V10" s="99"/>
      <c r="W10" s="99"/>
      <c r="X10" s="99"/>
      <c r="Y10" s="103">
        <v>42370</v>
      </c>
      <c r="Z10" s="99"/>
      <c r="AA10" s="99"/>
      <c r="AB10" s="99"/>
      <c r="AC10" s="104" t="s">
        <v>918</v>
      </c>
    </row>
    <row r="11" spans="1:29" outlineLevel="4">
      <c r="A11" s="91"/>
      <c r="B11" s="92"/>
      <c r="C11" s="92"/>
      <c r="D11" s="92"/>
      <c r="E11" s="92"/>
      <c r="F11" s="92"/>
      <c r="G11" s="549"/>
      <c r="H11" s="92"/>
      <c r="I11" s="92" t="s">
        <v>516</v>
      </c>
      <c r="J11" s="92"/>
      <c r="K11" s="92"/>
      <c r="L11" s="92"/>
      <c r="M11" s="92"/>
      <c r="N11" s="93"/>
      <c r="O11" s="93"/>
      <c r="P11" s="93"/>
      <c r="Q11" s="94"/>
      <c r="R11" s="95"/>
      <c r="S11" s="95"/>
      <c r="T11" s="95"/>
      <c r="U11" s="92"/>
      <c r="V11" s="92"/>
      <c r="W11" s="92"/>
      <c r="X11" s="92"/>
      <c r="Y11" s="96"/>
      <c r="Z11" s="92"/>
      <c r="AA11" s="92"/>
      <c r="AB11" s="92"/>
      <c r="AC11" s="97"/>
    </row>
    <row r="12" spans="1:29" outlineLevel="3">
      <c r="A12" s="91"/>
      <c r="B12" s="92"/>
      <c r="C12" s="92"/>
      <c r="D12" s="92" t="s">
        <v>815</v>
      </c>
      <c r="E12" s="92" t="s">
        <v>816</v>
      </c>
      <c r="F12" s="92"/>
      <c r="G12" s="549"/>
      <c r="H12" s="92"/>
      <c r="I12" s="92" t="s">
        <v>815</v>
      </c>
      <c r="J12" s="92"/>
      <c r="K12" s="92"/>
      <c r="L12" s="92"/>
      <c r="M12" s="92"/>
      <c r="N12" s="93">
        <f>SUM(N13:N15)/2</f>
        <v>567324.42000000004</v>
      </c>
      <c r="O12" s="93">
        <f>SUM(O13:O15)/2</f>
        <v>0</v>
      </c>
      <c r="P12" s="93">
        <f>N12-O12</f>
        <v>567324.42000000004</v>
      </c>
      <c r="Q12" s="94"/>
      <c r="R12" s="95"/>
      <c r="S12" s="95"/>
      <c r="T12" s="95"/>
      <c r="U12" s="92"/>
      <c r="V12" s="92"/>
      <c r="W12" s="92"/>
      <c r="X12" s="92"/>
      <c r="Y12" s="96"/>
      <c r="Z12" s="92"/>
      <c r="AA12" s="92"/>
      <c r="AB12" s="92"/>
      <c r="AC12" s="97"/>
    </row>
    <row r="13" spans="1:29" outlineLevel="4">
      <c r="A13" s="91"/>
      <c r="B13" s="92"/>
      <c r="C13" s="92"/>
      <c r="D13" s="92"/>
      <c r="E13" s="92" t="s">
        <v>523</v>
      </c>
      <c r="F13" s="92" t="s">
        <v>524</v>
      </c>
      <c r="G13" s="549"/>
      <c r="H13" s="92"/>
      <c r="I13" s="92" t="s">
        <v>815</v>
      </c>
      <c r="J13" s="92"/>
      <c r="K13" s="92"/>
      <c r="L13" s="92"/>
      <c r="M13" s="92"/>
      <c r="N13" s="93">
        <f>SUM(N14:N15)</f>
        <v>567324.42000000004</v>
      </c>
      <c r="O13" s="93">
        <f>SUM(O14:O15)</f>
        <v>0</v>
      </c>
      <c r="P13" s="93">
        <f>N13-O13</f>
        <v>567324.42000000004</v>
      </c>
      <c r="Q13" s="94"/>
      <c r="R13" s="95"/>
      <c r="S13" s="95"/>
      <c r="T13" s="95"/>
      <c r="U13" s="92"/>
      <c r="V13" s="92"/>
      <c r="W13" s="92"/>
      <c r="X13" s="92"/>
      <c r="Y13" s="96"/>
      <c r="Z13" s="92"/>
      <c r="AA13" s="92"/>
      <c r="AB13" s="92"/>
      <c r="AC13" s="97"/>
    </row>
    <row r="14" spans="1:29" outlineLevel="5">
      <c r="A14" s="98"/>
      <c r="B14" s="99"/>
      <c r="C14" s="99"/>
      <c r="D14" s="99"/>
      <c r="E14" s="99"/>
      <c r="F14" s="99" t="s">
        <v>917</v>
      </c>
      <c r="G14" s="550">
        <v>42370</v>
      </c>
      <c r="H14" s="99" t="s">
        <v>525</v>
      </c>
      <c r="I14" s="92" t="s">
        <v>815</v>
      </c>
      <c r="J14" s="99" t="s">
        <v>518</v>
      </c>
      <c r="K14" s="99" t="s">
        <v>519</v>
      </c>
      <c r="L14" s="99" t="s">
        <v>519</v>
      </c>
      <c r="M14" s="99" t="s">
        <v>520</v>
      </c>
      <c r="N14" s="100">
        <v>567324.42000000004</v>
      </c>
      <c r="O14" s="100">
        <v>0</v>
      </c>
      <c r="P14" s="100">
        <f>N14-O14</f>
        <v>567324.42000000004</v>
      </c>
      <c r="Q14" s="101" t="s">
        <v>521</v>
      </c>
      <c r="R14" s="102" t="s">
        <v>522</v>
      </c>
      <c r="S14" s="102"/>
      <c r="T14" s="102"/>
      <c r="U14" s="99"/>
      <c r="V14" s="99"/>
      <c r="W14" s="99"/>
      <c r="X14" s="99"/>
      <c r="Y14" s="103">
        <v>42370</v>
      </c>
      <c r="Z14" s="99"/>
      <c r="AA14" s="99"/>
      <c r="AB14" s="99"/>
      <c r="AC14" s="104" t="s">
        <v>918</v>
      </c>
    </row>
    <row r="15" spans="1:29" outlineLevel="3">
      <c r="A15" s="91"/>
      <c r="B15" s="92"/>
      <c r="C15" s="92"/>
      <c r="D15" s="92"/>
      <c r="E15" s="92"/>
      <c r="F15" s="92"/>
      <c r="G15" s="549"/>
      <c r="H15" s="92"/>
      <c r="I15" s="92" t="s">
        <v>815</v>
      </c>
      <c r="J15" s="92"/>
      <c r="K15" s="92"/>
      <c r="L15" s="92"/>
      <c r="M15" s="92"/>
      <c r="N15" s="93"/>
      <c r="O15" s="93"/>
      <c r="P15" s="93"/>
      <c r="Q15" s="94"/>
      <c r="R15" s="95"/>
      <c r="S15" s="95"/>
      <c r="T15" s="95"/>
      <c r="U15" s="92"/>
      <c r="V15" s="92"/>
      <c r="W15" s="92"/>
      <c r="X15" s="92"/>
      <c r="Y15" s="96"/>
      <c r="Z15" s="92"/>
      <c r="AA15" s="92"/>
      <c r="AB15" s="92"/>
      <c r="AC15" s="97"/>
    </row>
    <row r="16" spans="1:29" outlineLevel="2">
      <c r="A16" s="84"/>
      <c r="B16" s="85"/>
      <c r="C16" s="85" t="s">
        <v>526</v>
      </c>
      <c r="D16" s="85" t="s">
        <v>527</v>
      </c>
      <c r="E16" s="85"/>
      <c r="F16" s="85"/>
      <c r="G16" s="548"/>
      <c r="H16" s="85"/>
      <c r="I16" s="85" t="s">
        <v>526</v>
      </c>
      <c r="J16" s="85"/>
      <c r="K16" s="85"/>
      <c r="L16" s="85"/>
      <c r="M16" s="85"/>
      <c r="N16" s="86">
        <f>SUM(N17:N63)/3</f>
        <v>69630147.499999985</v>
      </c>
      <c r="O16" s="86">
        <f t="shared" ref="O16:P16" si="1">SUM(O17:O63)/3</f>
        <v>6889635.450000002</v>
      </c>
      <c r="P16" s="86">
        <f t="shared" si="1"/>
        <v>62740512.04999999</v>
      </c>
      <c r="Q16" s="87"/>
      <c r="R16" s="88"/>
      <c r="S16" s="88"/>
      <c r="T16" s="88"/>
      <c r="U16" s="85"/>
      <c r="V16" s="85"/>
      <c r="W16" s="85"/>
      <c r="X16" s="85"/>
      <c r="Y16" s="89"/>
      <c r="Z16" s="85"/>
      <c r="AA16" s="85"/>
      <c r="AB16" s="85"/>
      <c r="AC16" s="90"/>
    </row>
    <row r="17" spans="1:29" outlineLevel="3">
      <c r="A17" s="91"/>
      <c r="B17" s="92"/>
      <c r="C17" s="92"/>
      <c r="D17" s="92" t="s">
        <v>528</v>
      </c>
      <c r="E17" s="92" t="s">
        <v>529</v>
      </c>
      <c r="F17" s="92"/>
      <c r="G17" s="549"/>
      <c r="H17" s="92"/>
      <c r="I17" s="92" t="s">
        <v>528</v>
      </c>
      <c r="J17" s="92"/>
      <c r="K17" s="92"/>
      <c r="L17" s="92"/>
      <c r="M17" s="92"/>
      <c r="N17" s="93">
        <f>SUM(N18:N59)/2</f>
        <v>67604528.570000008</v>
      </c>
      <c r="O17" s="93">
        <f t="shared" ref="O17:P17" si="2">SUM(O18:O59)/2</f>
        <v>6889635.4500000011</v>
      </c>
      <c r="P17" s="93">
        <f t="shared" si="2"/>
        <v>60714893.120000012</v>
      </c>
      <c r="Q17" s="94"/>
      <c r="R17" s="95"/>
      <c r="S17" s="95"/>
      <c r="T17" s="95"/>
      <c r="U17" s="92"/>
      <c r="V17" s="92"/>
      <c r="W17" s="92"/>
      <c r="X17" s="92"/>
      <c r="Y17" s="96"/>
      <c r="Z17" s="92"/>
      <c r="AA17" s="92"/>
      <c r="AB17" s="92"/>
      <c r="AC17" s="97"/>
    </row>
    <row r="18" spans="1:29" outlineLevel="4">
      <c r="A18" s="91"/>
      <c r="B18" s="92"/>
      <c r="C18" s="92"/>
      <c r="D18" s="92"/>
      <c r="E18" s="92" t="s">
        <v>523</v>
      </c>
      <c r="F18" s="92" t="s">
        <v>524</v>
      </c>
      <c r="G18" s="549"/>
      <c r="H18" s="92"/>
      <c r="I18" s="92" t="s">
        <v>528</v>
      </c>
      <c r="J18" s="92"/>
      <c r="K18" s="92"/>
      <c r="L18" s="92"/>
      <c r="M18" s="92"/>
      <c r="N18" s="93">
        <f>SUM(N19:N20)</f>
        <v>12815172.27</v>
      </c>
      <c r="O18" s="93">
        <f>SUM(O19:O20)</f>
        <v>0</v>
      </c>
      <c r="P18" s="93">
        <f>N18-O18</f>
        <v>12815172.27</v>
      </c>
      <c r="Q18" s="94"/>
      <c r="R18" s="95"/>
      <c r="S18" s="95"/>
      <c r="T18" s="95"/>
      <c r="U18" s="92"/>
      <c r="V18" s="92"/>
      <c r="W18" s="92"/>
      <c r="X18" s="92"/>
      <c r="Y18" s="96"/>
      <c r="Z18" s="92"/>
      <c r="AA18" s="92"/>
      <c r="AB18" s="92"/>
      <c r="AC18" s="97"/>
    </row>
    <row r="19" spans="1:29" outlineLevel="5">
      <c r="A19" s="98"/>
      <c r="B19" s="99"/>
      <c r="C19" s="99"/>
      <c r="D19" s="99"/>
      <c r="E19" s="99"/>
      <c r="F19" s="99" t="s">
        <v>917</v>
      </c>
      <c r="G19" s="550">
        <v>42370</v>
      </c>
      <c r="H19" s="99" t="s">
        <v>525</v>
      </c>
      <c r="I19" s="92" t="s">
        <v>528</v>
      </c>
      <c r="J19" s="99" t="s">
        <v>518</v>
      </c>
      <c r="K19" s="99" t="s">
        <v>519</v>
      </c>
      <c r="L19" s="99" t="s">
        <v>519</v>
      </c>
      <c r="M19" s="99" t="s">
        <v>520</v>
      </c>
      <c r="N19" s="100">
        <v>12815172.27</v>
      </c>
      <c r="O19" s="100">
        <v>0</v>
      </c>
      <c r="P19" s="100">
        <f>N19-O19</f>
        <v>12815172.27</v>
      </c>
      <c r="Q19" s="101" t="s">
        <v>521</v>
      </c>
      <c r="R19" s="102" t="s">
        <v>522</v>
      </c>
      <c r="S19" s="102"/>
      <c r="T19" s="102"/>
      <c r="U19" s="99"/>
      <c r="V19" s="99"/>
      <c r="W19" s="99"/>
      <c r="X19" s="99"/>
      <c r="Y19" s="103">
        <v>42370</v>
      </c>
      <c r="Z19" s="99"/>
      <c r="AA19" s="99"/>
      <c r="AB19" s="99"/>
      <c r="AC19" s="104" t="s">
        <v>918</v>
      </c>
    </row>
    <row r="20" spans="1:29" outlineLevel="5">
      <c r="A20" s="91"/>
      <c r="B20" s="92"/>
      <c r="C20" s="92"/>
      <c r="D20" s="92"/>
      <c r="E20" s="92"/>
      <c r="F20" s="92"/>
      <c r="G20" s="549"/>
      <c r="H20" s="92"/>
      <c r="I20" s="92" t="s">
        <v>528</v>
      </c>
      <c r="J20" s="92"/>
      <c r="K20" s="92"/>
      <c r="L20" s="92"/>
      <c r="M20" s="92"/>
      <c r="N20" s="93"/>
      <c r="O20" s="93"/>
      <c r="P20" s="93"/>
      <c r="Q20" s="94"/>
      <c r="R20" s="95"/>
      <c r="S20" s="95"/>
      <c r="T20" s="95"/>
      <c r="U20" s="92"/>
      <c r="V20" s="92"/>
      <c r="W20" s="92"/>
      <c r="X20" s="92"/>
      <c r="Y20" s="96"/>
      <c r="Z20" s="92"/>
      <c r="AA20" s="92"/>
      <c r="AB20" s="92"/>
      <c r="AC20" s="97"/>
    </row>
    <row r="21" spans="1:29" outlineLevel="4">
      <c r="A21" s="91"/>
      <c r="B21" s="92"/>
      <c r="C21" s="92"/>
      <c r="D21" s="92"/>
      <c r="E21" s="92" t="s">
        <v>920</v>
      </c>
      <c r="F21" s="92" t="s">
        <v>921</v>
      </c>
      <c r="G21" s="549"/>
      <c r="H21" s="92"/>
      <c r="I21" s="92" t="s">
        <v>528</v>
      </c>
      <c r="J21" s="92"/>
      <c r="K21" s="92"/>
      <c r="L21" s="92"/>
      <c r="M21" s="92"/>
      <c r="N21" s="93">
        <f>SUM(N22:N25)</f>
        <v>7102369.1600000011</v>
      </c>
      <c r="O21" s="93">
        <f>SUM(O22:O25)</f>
        <v>0</v>
      </c>
      <c r="P21" s="93">
        <f>N21-O21</f>
        <v>7102369.1600000011</v>
      </c>
      <c r="Q21" s="94"/>
      <c r="R21" s="95"/>
      <c r="S21" s="95"/>
      <c r="T21" s="95"/>
      <c r="U21" s="92"/>
      <c r="V21" s="92"/>
      <c r="W21" s="92"/>
      <c r="X21" s="92"/>
      <c r="Y21" s="96"/>
      <c r="Z21" s="92"/>
      <c r="AA21" s="92"/>
      <c r="AB21" s="92"/>
      <c r="AC21" s="97"/>
    </row>
    <row r="22" spans="1:29" ht="15" customHeight="1" outlineLevel="5">
      <c r="A22" s="98"/>
      <c r="B22" s="99"/>
      <c r="C22" s="99"/>
      <c r="D22" s="99"/>
      <c r="E22" s="99"/>
      <c r="F22" s="99" t="s">
        <v>917</v>
      </c>
      <c r="G22" s="550">
        <v>42613</v>
      </c>
      <c r="H22" s="99" t="s">
        <v>922</v>
      </c>
      <c r="I22" s="92" t="s">
        <v>528</v>
      </c>
      <c r="J22" s="99" t="s">
        <v>518</v>
      </c>
      <c r="K22" s="99" t="s">
        <v>519</v>
      </c>
      <c r="L22" s="99" t="s">
        <v>519</v>
      </c>
      <c r="M22" s="99" t="s">
        <v>520</v>
      </c>
      <c r="N22" s="100">
        <v>3238729.62</v>
      </c>
      <c r="O22" s="100">
        <v>0</v>
      </c>
      <c r="P22" s="100">
        <f>N22-O22</f>
        <v>3238729.62</v>
      </c>
      <c r="Q22" s="101" t="s">
        <v>521</v>
      </c>
      <c r="R22" s="102" t="s">
        <v>522</v>
      </c>
      <c r="S22" s="102"/>
      <c r="T22" s="102"/>
      <c r="U22" s="99"/>
      <c r="V22" s="99"/>
      <c r="W22" s="99"/>
      <c r="X22" s="99"/>
      <c r="Y22" s="103">
        <v>42613</v>
      </c>
      <c r="Z22" s="99"/>
      <c r="AA22" s="99"/>
      <c r="AB22" s="99"/>
      <c r="AC22" s="104" t="s">
        <v>923</v>
      </c>
    </row>
    <row r="23" spans="1:29" ht="15" customHeight="1" outlineLevel="5">
      <c r="A23" s="98"/>
      <c r="B23" s="99"/>
      <c r="C23" s="99"/>
      <c r="D23" s="99"/>
      <c r="E23" s="99"/>
      <c r="F23" s="99" t="s">
        <v>917</v>
      </c>
      <c r="G23" s="550">
        <v>42613</v>
      </c>
      <c r="H23" s="99" t="s">
        <v>924</v>
      </c>
      <c r="I23" s="92" t="s">
        <v>528</v>
      </c>
      <c r="J23" s="99" t="s">
        <v>518</v>
      </c>
      <c r="K23" s="99" t="s">
        <v>519</v>
      </c>
      <c r="L23" s="99" t="s">
        <v>519</v>
      </c>
      <c r="M23" s="99" t="s">
        <v>520</v>
      </c>
      <c r="N23" s="100">
        <v>3606176.6</v>
      </c>
      <c r="O23" s="100">
        <v>0</v>
      </c>
      <c r="P23" s="100">
        <f>N23-O23</f>
        <v>3606176.6</v>
      </c>
      <c r="Q23" s="101" t="s">
        <v>521</v>
      </c>
      <c r="R23" s="102" t="s">
        <v>522</v>
      </c>
      <c r="S23" s="102"/>
      <c r="T23" s="102"/>
      <c r="U23" s="99"/>
      <c r="V23" s="99"/>
      <c r="W23" s="99"/>
      <c r="X23" s="99"/>
      <c r="Y23" s="103">
        <v>42613</v>
      </c>
      <c r="Z23" s="99"/>
      <c r="AA23" s="99"/>
      <c r="AB23" s="99"/>
      <c r="AC23" s="104" t="s">
        <v>925</v>
      </c>
    </row>
    <row r="24" spans="1:29" ht="15" customHeight="1" outlineLevel="5">
      <c r="A24" s="98"/>
      <c r="B24" s="99"/>
      <c r="C24" s="99"/>
      <c r="D24" s="99"/>
      <c r="E24" s="99"/>
      <c r="F24" s="99" t="s">
        <v>917</v>
      </c>
      <c r="G24" s="550">
        <v>42613</v>
      </c>
      <c r="H24" s="99" t="s">
        <v>926</v>
      </c>
      <c r="I24" s="92" t="s">
        <v>528</v>
      </c>
      <c r="J24" s="99" t="s">
        <v>518</v>
      </c>
      <c r="K24" s="99" t="s">
        <v>519</v>
      </c>
      <c r="L24" s="99" t="s">
        <v>519</v>
      </c>
      <c r="M24" s="99" t="s">
        <v>520</v>
      </c>
      <c r="N24" s="100">
        <v>257462.94</v>
      </c>
      <c r="O24" s="100">
        <v>0</v>
      </c>
      <c r="P24" s="100">
        <f>N24-O24</f>
        <v>257462.94</v>
      </c>
      <c r="Q24" s="101" t="s">
        <v>521</v>
      </c>
      <c r="R24" s="102" t="s">
        <v>522</v>
      </c>
      <c r="S24" s="102"/>
      <c r="T24" s="102"/>
      <c r="U24" s="99"/>
      <c r="V24" s="99"/>
      <c r="W24" s="99"/>
      <c r="X24" s="99"/>
      <c r="Y24" s="103">
        <v>42613</v>
      </c>
      <c r="Z24" s="99"/>
      <c r="AA24" s="99"/>
      <c r="AB24" s="99"/>
      <c r="AC24" s="104" t="s">
        <v>927</v>
      </c>
    </row>
    <row r="25" spans="1:29" ht="15" customHeight="1" outlineLevel="5">
      <c r="A25" s="91"/>
      <c r="B25" s="92"/>
      <c r="C25" s="92"/>
      <c r="D25" s="92"/>
      <c r="E25" s="92"/>
      <c r="F25" s="92"/>
      <c r="G25" s="549"/>
      <c r="H25" s="92"/>
      <c r="I25" s="92" t="s">
        <v>528</v>
      </c>
      <c r="J25" s="92"/>
      <c r="K25" s="92"/>
      <c r="L25" s="92"/>
      <c r="M25" s="92"/>
      <c r="N25" s="93"/>
      <c r="O25" s="93"/>
      <c r="P25" s="93"/>
      <c r="Q25" s="94"/>
      <c r="R25" s="95"/>
      <c r="S25" s="95"/>
      <c r="T25" s="95"/>
      <c r="U25" s="92"/>
      <c r="V25" s="92"/>
      <c r="W25" s="92"/>
      <c r="X25" s="92"/>
      <c r="Y25" s="96"/>
      <c r="Z25" s="92"/>
      <c r="AA25" s="92"/>
      <c r="AB25" s="92"/>
      <c r="AC25" s="97"/>
    </row>
    <row r="26" spans="1:29" ht="15" customHeight="1" outlineLevel="4">
      <c r="A26" s="91"/>
      <c r="B26" s="92"/>
      <c r="C26" s="92"/>
      <c r="D26" s="92"/>
      <c r="E26" s="92" t="s">
        <v>928</v>
      </c>
      <c r="F26" s="92" t="s">
        <v>929</v>
      </c>
      <c r="G26" s="549"/>
      <c r="H26" s="92"/>
      <c r="I26" s="92" t="s">
        <v>528</v>
      </c>
      <c r="J26" s="92"/>
      <c r="K26" s="92"/>
      <c r="L26" s="92"/>
      <c r="M26" s="92"/>
      <c r="N26" s="93">
        <f>SUM(N27:N29)</f>
        <v>6844906.2200000007</v>
      </c>
      <c r="O26" s="93">
        <f>SUM(O27:O29)</f>
        <v>0</v>
      </c>
      <c r="P26" s="93">
        <f>N26-O26</f>
        <v>6844906.2200000007</v>
      </c>
      <c r="Q26" s="94"/>
      <c r="R26" s="95"/>
      <c r="S26" s="95"/>
      <c r="T26" s="95"/>
      <c r="U26" s="92"/>
      <c r="V26" s="92"/>
      <c r="W26" s="92"/>
      <c r="X26" s="92"/>
      <c r="Y26" s="96"/>
      <c r="Z26" s="92"/>
      <c r="AA26" s="92"/>
      <c r="AB26" s="92"/>
      <c r="AC26" s="97"/>
    </row>
    <row r="27" spans="1:29" ht="15" customHeight="1" outlineLevel="5">
      <c r="A27" s="98"/>
      <c r="B27" s="99"/>
      <c r="C27" s="99"/>
      <c r="D27" s="99"/>
      <c r="E27" s="99"/>
      <c r="F27" s="99" t="s">
        <v>917</v>
      </c>
      <c r="G27" s="550">
        <v>42643</v>
      </c>
      <c r="H27" s="99" t="s">
        <v>930</v>
      </c>
      <c r="I27" s="92" t="s">
        <v>528</v>
      </c>
      <c r="J27" s="99" t="s">
        <v>518</v>
      </c>
      <c r="K27" s="99" t="s">
        <v>519</v>
      </c>
      <c r="L27" s="99" t="s">
        <v>519</v>
      </c>
      <c r="M27" s="99" t="s">
        <v>520</v>
      </c>
      <c r="N27" s="100">
        <v>3606176.6</v>
      </c>
      <c r="O27" s="100">
        <v>0</v>
      </c>
      <c r="P27" s="100">
        <f>N27-O27</f>
        <v>3606176.6</v>
      </c>
      <c r="Q27" s="101" t="s">
        <v>521</v>
      </c>
      <c r="R27" s="102" t="s">
        <v>522</v>
      </c>
      <c r="S27" s="102"/>
      <c r="T27" s="102"/>
      <c r="U27" s="99"/>
      <c r="V27" s="99"/>
      <c r="W27" s="99"/>
      <c r="X27" s="99"/>
      <c r="Y27" s="103">
        <v>42643</v>
      </c>
      <c r="Z27" s="99"/>
      <c r="AA27" s="99"/>
      <c r="AB27" s="99"/>
      <c r="AC27" s="104" t="s">
        <v>931</v>
      </c>
    </row>
    <row r="28" spans="1:29" ht="15" customHeight="1" outlineLevel="5">
      <c r="A28" s="98"/>
      <c r="B28" s="99"/>
      <c r="C28" s="99"/>
      <c r="D28" s="99"/>
      <c r="E28" s="99"/>
      <c r="F28" s="99" t="s">
        <v>917</v>
      </c>
      <c r="G28" s="550">
        <v>42643</v>
      </c>
      <c r="H28" s="99" t="s">
        <v>932</v>
      </c>
      <c r="I28" s="92" t="s">
        <v>528</v>
      </c>
      <c r="J28" s="99" t="s">
        <v>518</v>
      </c>
      <c r="K28" s="99" t="s">
        <v>519</v>
      </c>
      <c r="L28" s="99" t="s">
        <v>519</v>
      </c>
      <c r="M28" s="99" t="s">
        <v>520</v>
      </c>
      <c r="N28" s="100">
        <v>3238729.62</v>
      </c>
      <c r="O28" s="100">
        <v>0</v>
      </c>
      <c r="P28" s="100">
        <f>N28-O28</f>
        <v>3238729.62</v>
      </c>
      <c r="Q28" s="101" t="s">
        <v>521</v>
      </c>
      <c r="R28" s="102" t="s">
        <v>522</v>
      </c>
      <c r="S28" s="102"/>
      <c r="T28" s="102"/>
      <c r="U28" s="99"/>
      <c r="V28" s="99"/>
      <c r="W28" s="99"/>
      <c r="X28" s="99"/>
      <c r="Y28" s="103">
        <v>42643</v>
      </c>
      <c r="Z28" s="99"/>
      <c r="AA28" s="99"/>
      <c r="AB28" s="99"/>
      <c r="AC28" s="104" t="s">
        <v>933</v>
      </c>
    </row>
    <row r="29" spans="1:29" ht="15" customHeight="1" outlineLevel="5">
      <c r="A29" s="91"/>
      <c r="B29" s="92"/>
      <c r="C29" s="92"/>
      <c r="D29" s="92"/>
      <c r="E29" s="92"/>
      <c r="F29" s="92"/>
      <c r="G29" s="549"/>
      <c r="H29" s="92"/>
      <c r="I29" s="92" t="s">
        <v>528</v>
      </c>
      <c r="J29" s="92"/>
      <c r="K29" s="92"/>
      <c r="L29" s="92"/>
      <c r="M29" s="92"/>
      <c r="N29" s="93"/>
      <c r="O29" s="93"/>
      <c r="P29" s="93"/>
      <c r="Q29" s="94"/>
      <c r="R29" s="95"/>
      <c r="S29" s="95"/>
      <c r="T29" s="95"/>
      <c r="U29" s="92"/>
      <c r="V29" s="92"/>
      <c r="W29" s="92"/>
      <c r="X29" s="92"/>
      <c r="Y29" s="96"/>
      <c r="Z29" s="92"/>
      <c r="AA29" s="92"/>
      <c r="AB29" s="92"/>
      <c r="AC29" s="97"/>
    </row>
    <row r="30" spans="1:29" ht="15" customHeight="1" outlineLevel="4">
      <c r="A30" s="91"/>
      <c r="B30" s="92"/>
      <c r="C30" s="92"/>
      <c r="D30" s="92"/>
      <c r="E30" s="92" t="s">
        <v>934</v>
      </c>
      <c r="F30" s="92" t="s">
        <v>935</v>
      </c>
      <c r="G30" s="549"/>
      <c r="H30" s="92"/>
      <c r="I30" s="92" t="s">
        <v>528</v>
      </c>
      <c r="J30" s="92"/>
      <c r="K30" s="92"/>
      <c r="L30" s="92"/>
      <c r="M30" s="92"/>
      <c r="N30" s="93">
        <f>SUM(N31:N34)</f>
        <v>44729.23</v>
      </c>
      <c r="O30" s="93">
        <f>SUM(O31:O34)</f>
        <v>6844906.2200000007</v>
      </c>
      <c r="P30" s="93">
        <f>N30-O30</f>
        <v>-6800176.9900000002</v>
      </c>
      <c r="Q30" s="94"/>
      <c r="R30" s="95"/>
      <c r="S30" s="95"/>
      <c r="T30" s="95"/>
      <c r="U30" s="92"/>
      <c r="V30" s="92"/>
      <c r="W30" s="92"/>
      <c r="X30" s="92"/>
      <c r="Y30" s="96"/>
      <c r="Z30" s="92"/>
      <c r="AA30" s="92"/>
      <c r="AB30" s="92"/>
      <c r="AC30" s="97"/>
    </row>
    <row r="31" spans="1:29" ht="15" customHeight="1" outlineLevel="5">
      <c r="A31" s="98"/>
      <c r="B31" s="99"/>
      <c r="C31" s="99"/>
      <c r="D31" s="99"/>
      <c r="E31" s="99"/>
      <c r="F31" s="99" t="s">
        <v>917</v>
      </c>
      <c r="G31" s="550">
        <v>42673</v>
      </c>
      <c r="H31" s="99" t="s">
        <v>936</v>
      </c>
      <c r="I31" s="92" t="s">
        <v>528</v>
      </c>
      <c r="J31" s="99" t="s">
        <v>518</v>
      </c>
      <c r="K31" s="99" t="s">
        <v>519</v>
      </c>
      <c r="L31" s="99" t="s">
        <v>519</v>
      </c>
      <c r="M31" s="99" t="s">
        <v>520</v>
      </c>
      <c r="N31" s="100">
        <v>44729.23</v>
      </c>
      <c r="O31" s="100">
        <v>0</v>
      </c>
      <c r="P31" s="100">
        <f>N31-O31</f>
        <v>44729.23</v>
      </c>
      <c r="Q31" s="101" t="s">
        <v>521</v>
      </c>
      <c r="R31" s="102" t="s">
        <v>522</v>
      </c>
      <c r="S31" s="102"/>
      <c r="T31" s="102" t="s">
        <v>1064</v>
      </c>
      <c r="U31" s="99"/>
      <c r="V31" s="99"/>
      <c r="W31" s="99"/>
      <c r="X31" s="99"/>
      <c r="Y31" s="103">
        <v>42673</v>
      </c>
      <c r="Z31" s="99"/>
      <c r="AA31" s="99"/>
      <c r="AB31" s="99"/>
      <c r="AC31" s="104" t="s">
        <v>937</v>
      </c>
    </row>
    <row r="32" spans="1:29" ht="15" customHeight="1" outlineLevel="5">
      <c r="A32" s="98"/>
      <c r="B32" s="99"/>
      <c r="C32" s="99"/>
      <c r="D32" s="99"/>
      <c r="E32" s="99"/>
      <c r="F32" s="99" t="s">
        <v>917</v>
      </c>
      <c r="G32" s="550">
        <v>42673</v>
      </c>
      <c r="H32" s="99" t="s">
        <v>1022</v>
      </c>
      <c r="I32" s="92" t="s">
        <v>528</v>
      </c>
      <c r="J32" s="99" t="s">
        <v>518</v>
      </c>
      <c r="K32" s="99" t="s">
        <v>519</v>
      </c>
      <c r="L32" s="99" t="s">
        <v>519</v>
      </c>
      <c r="M32" s="99" t="s">
        <v>520</v>
      </c>
      <c r="N32" s="100">
        <v>0</v>
      </c>
      <c r="O32" s="100">
        <v>3606176.6</v>
      </c>
      <c r="P32" s="100">
        <f>N32-O32</f>
        <v>-3606176.6</v>
      </c>
      <c r="Q32" s="101" t="s">
        <v>521</v>
      </c>
      <c r="R32" s="102" t="s">
        <v>522</v>
      </c>
      <c r="S32" s="102"/>
      <c r="T32" s="102" t="s">
        <v>1068</v>
      </c>
      <c r="U32" s="99"/>
      <c r="V32" s="99"/>
      <c r="W32" s="99"/>
      <c r="X32" s="99"/>
      <c r="Y32" s="103">
        <v>42673</v>
      </c>
      <c r="Z32" s="99"/>
      <c r="AA32" s="99"/>
      <c r="AB32" s="99"/>
      <c r="AC32" s="104" t="s">
        <v>1023</v>
      </c>
    </row>
    <row r="33" spans="1:29" ht="15" customHeight="1" outlineLevel="5">
      <c r="A33" s="98"/>
      <c r="B33" s="99"/>
      <c r="C33" s="99"/>
      <c r="D33" s="99"/>
      <c r="E33" s="99"/>
      <c r="F33" s="99" t="s">
        <v>917</v>
      </c>
      <c r="G33" s="550">
        <v>42673</v>
      </c>
      <c r="H33" s="99" t="s">
        <v>1024</v>
      </c>
      <c r="I33" s="92" t="s">
        <v>528</v>
      </c>
      <c r="J33" s="99" t="s">
        <v>518</v>
      </c>
      <c r="K33" s="99" t="s">
        <v>519</v>
      </c>
      <c r="L33" s="99" t="s">
        <v>519</v>
      </c>
      <c r="M33" s="99" t="s">
        <v>520</v>
      </c>
      <c r="N33" s="100">
        <v>0</v>
      </c>
      <c r="O33" s="100">
        <v>3238729.62</v>
      </c>
      <c r="P33" s="100">
        <f>N33-O33</f>
        <v>-3238729.62</v>
      </c>
      <c r="Q33" s="101" t="s">
        <v>521</v>
      </c>
      <c r="R33" s="102" t="s">
        <v>522</v>
      </c>
      <c r="S33" s="102"/>
      <c r="T33" s="102"/>
      <c r="U33" s="99"/>
      <c r="V33" s="99"/>
      <c r="W33" s="99"/>
      <c r="X33" s="99"/>
      <c r="Y33" s="103">
        <v>42673</v>
      </c>
      <c r="Z33" s="99"/>
      <c r="AA33" s="99"/>
      <c r="AB33" s="99"/>
      <c r="AC33" s="104" t="s">
        <v>1025</v>
      </c>
    </row>
    <row r="34" spans="1:29" outlineLevel="4">
      <c r="A34" s="91"/>
      <c r="B34" s="92"/>
      <c r="C34" s="92"/>
      <c r="D34" s="92"/>
      <c r="E34" s="92"/>
      <c r="F34" s="92"/>
      <c r="G34" s="549"/>
      <c r="H34" s="92"/>
      <c r="I34" s="92" t="s">
        <v>528</v>
      </c>
      <c r="J34" s="92"/>
      <c r="K34" s="92"/>
      <c r="L34" s="92"/>
      <c r="M34" s="92"/>
      <c r="N34" s="93"/>
      <c r="O34" s="93"/>
      <c r="P34" s="93"/>
      <c r="Q34" s="94"/>
      <c r="R34" s="95"/>
      <c r="S34" s="95"/>
      <c r="T34" s="95"/>
      <c r="U34" s="92"/>
      <c r="V34" s="92"/>
      <c r="W34" s="92"/>
      <c r="X34" s="92"/>
      <c r="Y34" s="96"/>
      <c r="Z34" s="92"/>
      <c r="AA34" s="92"/>
      <c r="AB34" s="92"/>
      <c r="AC34" s="97"/>
    </row>
    <row r="35" spans="1:29" ht="15" customHeight="1" outlineLevel="4">
      <c r="A35" s="91"/>
      <c r="B35" s="92"/>
      <c r="C35" s="92"/>
      <c r="D35" s="92"/>
      <c r="E35" s="92" t="s">
        <v>1042</v>
      </c>
      <c r="F35" s="92" t="s">
        <v>1043</v>
      </c>
      <c r="G35" s="549"/>
      <c r="H35" s="92"/>
      <c r="I35" s="92" t="s">
        <v>528</v>
      </c>
      <c r="J35" s="92"/>
      <c r="K35" s="92"/>
      <c r="L35" s="92"/>
      <c r="M35" s="92"/>
      <c r="N35" s="93">
        <f>SUM(N36:N56)</f>
        <v>40797351.689999998</v>
      </c>
      <c r="O35" s="93">
        <f>SUM(O36:O56)</f>
        <v>44729.23</v>
      </c>
      <c r="P35" s="93">
        <f t="shared" ref="P35:P43" si="3">N35-O35</f>
        <v>40752622.460000001</v>
      </c>
      <c r="Q35" s="94"/>
      <c r="R35" s="95"/>
      <c r="S35" s="95"/>
      <c r="T35" s="95"/>
      <c r="U35" s="92"/>
      <c r="V35" s="92"/>
      <c r="W35" s="92"/>
      <c r="X35" s="92"/>
      <c r="Y35" s="96"/>
      <c r="Z35" s="92"/>
      <c r="AA35" s="92"/>
      <c r="AB35" s="92"/>
      <c r="AC35" s="97"/>
    </row>
    <row r="36" spans="1:29" ht="15" customHeight="1" outlineLevel="5">
      <c r="A36" s="98"/>
      <c r="B36" s="99"/>
      <c r="C36" s="99"/>
      <c r="D36" s="99"/>
      <c r="E36" s="99"/>
      <c r="F36" s="99" t="s">
        <v>917</v>
      </c>
      <c r="G36" s="550">
        <v>42735</v>
      </c>
      <c r="H36" s="99" t="s">
        <v>1044</v>
      </c>
      <c r="I36" s="92" t="s">
        <v>528</v>
      </c>
      <c r="J36" s="99" t="s">
        <v>518</v>
      </c>
      <c r="K36" s="99" t="s">
        <v>519</v>
      </c>
      <c r="L36" s="99" t="s">
        <v>519</v>
      </c>
      <c r="M36" s="99" t="s">
        <v>520</v>
      </c>
      <c r="N36" s="100">
        <v>44729.23</v>
      </c>
      <c r="O36" s="100">
        <v>0</v>
      </c>
      <c r="P36" s="100">
        <f t="shared" si="3"/>
        <v>44729.23</v>
      </c>
      <c r="Q36" s="101" t="s">
        <v>521</v>
      </c>
      <c r="R36" s="102" t="s">
        <v>522</v>
      </c>
      <c r="S36" s="102"/>
      <c r="T36" s="102" t="s">
        <v>1064</v>
      </c>
      <c r="U36" s="99"/>
      <c r="V36" s="99"/>
      <c r="W36" s="99"/>
      <c r="X36" s="99"/>
      <c r="Y36" s="103">
        <v>42735</v>
      </c>
      <c r="Z36" s="99"/>
      <c r="AA36" s="99"/>
      <c r="AB36" s="99"/>
      <c r="AC36" s="104" t="s">
        <v>1045</v>
      </c>
    </row>
    <row r="37" spans="1:29" ht="15" customHeight="1" outlineLevel="5">
      <c r="A37" s="98"/>
      <c r="B37" s="99"/>
      <c r="C37" s="99"/>
      <c r="D37" s="99"/>
      <c r="E37" s="99"/>
      <c r="F37" s="99" t="s">
        <v>917</v>
      </c>
      <c r="G37" s="550">
        <v>42735</v>
      </c>
      <c r="H37" s="99" t="s">
        <v>1046</v>
      </c>
      <c r="I37" s="92" t="s">
        <v>528</v>
      </c>
      <c r="J37" s="99" t="s">
        <v>518</v>
      </c>
      <c r="K37" s="99" t="s">
        <v>519</v>
      </c>
      <c r="L37" s="99" t="s">
        <v>519</v>
      </c>
      <c r="M37" s="99" t="s">
        <v>520</v>
      </c>
      <c r="N37" s="100">
        <v>587505.19999999995</v>
      </c>
      <c r="O37" s="100">
        <v>0</v>
      </c>
      <c r="P37" s="100">
        <f t="shared" ref="P37:P38" si="4">N37-O37</f>
        <v>587505.19999999995</v>
      </c>
      <c r="Q37" s="101" t="s">
        <v>521</v>
      </c>
      <c r="R37" s="102" t="s">
        <v>522</v>
      </c>
      <c r="S37" s="102"/>
      <c r="T37" s="102" t="s">
        <v>1070</v>
      </c>
      <c r="U37" s="99"/>
      <c r="V37" s="99"/>
      <c r="W37" s="99"/>
      <c r="X37" s="99"/>
      <c r="Y37" s="103">
        <v>42735</v>
      </c>
      <c r="Z37" s="99"/>
      <c r="AA37" s="99"/>
      <c r="AB37" s="99"/>
      <c r="AC37" s="104" t="s">
        <v>1047</v>
      </c>
    </row>
    <row r="38" spans="1:29" ht="15" customHeight="1" outlineLevel="5">
      <c r="A38" s="98"/>
      <c r="B38" s="99"/>
      <c r="C38" s="99"/>
      <c r="D38" s="99"/>
      <c r="E38" s="99"/>
      <c r="F38" s="99" t="s">
        <v>917</v>
      </c>
      <c r="G38" s="550">
        <v>42735</v>
      </c>
      <c r="H38" s="99" t="s">
        <v>1046</v>
      </c>
      <c r="I38" s="92" t="s">
        <v>528</v>
      </c>
      <c r="J38" s="99" t="s">
        <v>518</v>
      </c>
      <c r="K38" s="99" t="s">
        <v>519</v>
      </c>
      <c r="L38" s="99" t="s">
        <v>519</v>
      </c>
      <c r="M38" s="99" t="s">
        <v>520</v>
      </c>
      <c r="N38" s="100">
        <v>2340773.1</v>
      </c>
      <c r="O38" s="100">
        <v>0</v>
      </c>
      <c r="P38" s="100">
        <f t="shared" si="4"/>
        <v>2340773.1</v>
      </c>
      <c r="Q38" s="101" t="s">
        <v>521</v>
      </c>
      <c r="R38" s="102" t="s">
        <v>522</v>
      </c>
      <c r="S38" s="102"/>
      <c r="T38" s="102" t="s">
        <v>1071</v>
      </c>
      <c r="U38" s="99"/>
      <c r="V38" s="99"/>
      <c r="W38" s="99"/>
      <c r="X38" s="99"/>
      <c r="Y38" s="103">
        <v>42735</v>
      </c>
      <c r="Z38" s="99"/>
      <c r="AA38" s="99"/>
      <c r="AB38" s="99"/>
      <c r="AC38" s="104" t="s">
        <v>1047</v>
      </c>
    </row>
    <row r="39" spans="1:29" ht="15" customHeight="1" outlineLevel="5">
      <c r="A39" s="98"/>
      <c r="B39" s="99"/>
      <c r="C39" s="99"/>
      <c r="D39" s="99"/>
      <c r="E39" s="99"/>
      <c r="F39" s="99" t="s">
        <v>917</v>
      </c>
      <c r="G39" s="550">
        <v>42735</v>
      </c>
      <c r="H39" s="99" t="s">
        <v>1048</v>
      </c>
      <c r="I39" s="92" t="s">
        <v>528</v>
      </c>
      <c r="J39" s="99" t="s">
        <v>518</v>
      </c>
      <c r="K39" s="99" t="s">
        <v>519</v>
      </c>
      <c r="L39" s="99" t="s">
        <v>519</v>
      </c>
      <c r="M39" s="99" t="s">
        <v>520</v>
      </c>
      <c r="N39" s="100">
        <v>740060.2</v>
      </c>
      <c r="O39" s="100">
        <v>0</v>
      </c>
      <c r="P39" s="100">
        <f t="shared" ref="P39:P40" si="5">N39-O39</f>
        <v>740060.2</v>
      </c>
      <c r="Q39" s="101" t="s">
        <v>521</v>
      </c>
      <c r="R39" s="102" t="s">
        <v>522</v>
      </c>
      <c r="S39" s="102"/>
      <c r="T39" s="102" t="s">
        <v>1077</v>
      </c>
      <c r="U39" s="99"/>
      <c r="V39" s="99"/>
      <c r="W39" s="99"/>
      <c r="X39" s="99"/>
      <c r="Y39" s="103">
        <v>42735</v>
      </c>
      <c r="Z39" s="99"/>
      <c r="AA39" s="99"/>
      <c r="AB39" s="99"/>
      <c r="AC39" s="104" t="s">
        <v>1049</v>
      </c>
    </row>
    <row r="40" spans="1:29" ht="15" customHeight="1" outlineLevel="5">
      <c r="A40" s="98"/>
      <c r="B40" s="99"/>
      <c r="C40" s="99"/>
      <c r="D40" s="99"/>
      <c r="E40" s="99"/>
      <c r="F40" s="99" t="s">
        <v>917</v>
      </c>
      <c r="G40" s="550">
        <v>42735</v>
      </c>
      <c r="H40" s="99" t="s">
        <v>1048</v>
      </c>
      <c r="I40" s="92" t="s">
        <v>528</v>
      </c>
      <c r="J40" s="99" t="s">
        <v>518</v>
      </c>
      <c r="K40" s="99" t="s">
        <v>519</v>
      </c>
      <c r="L40" s="99" t="s">
        <v>519</v>
      </c>
      <c r="M40" s="99" t="s">
        <v>520</v>
      </c>
      <c r="N40" s="100">
        <v>3108962.75</v>
      </c>
      <c r="O40" s="100">
        <v>0</v>
      </c>
      <c r="P40" s="100">
        <f t="shared" si="5"/>
        <v>3108962.75</v>
      </c>
      <c r="Q40" s="101" t="s">
        <v>521</v>
      </c>
      <c r="R40" s="102" t="s">
        <v>522</v>
      </c>
      <c r="S40" s="102"/>
      <c r="T40" s="102" t="s">
        <v>1078</v>
      </c>
      <c r="U40" s="99"/>
      <c r="V40" s="99"/>
      <c r="W40" s="99"/>
      <c r="X40" s="99"/>
      <c r="Y40" s="103">
        <v>42735</v>
      </c>
      <c r="Z40" s="99"/>
      <c r="AA40" s="99"/>
      <c r="AB40" s="99"/>
      <c r="AC40" s="104" t="s">
        <v>1049</v>
      </c>
    </row>
    <row r="41" spans="1:29" ht="15" customHeight="1" outlineLevel="5">
      <c r="A41" s="98"/>
      <c r="B41" s="99"/>
      <c r="C41" s="99"/>
      <c r="D41" s="99"/>
      <c r="E41" s="99"/>
      <c r="F41" s="99" t="s">
        <v>917</v>
      </c>
      <c r="G41" s="550">
        <v>42735</v>
      </c>
      <c r="H41" s="99" t="s">
        <v>1050</v>
      </c>
      <c r="I41" s="92" t="s">
        <v>528</v>
      </c>
      <c r="J41" s="99" t="s">
        <v>518</v>
      </c>
      <c r="K41" s="99" t="s">
        <v>519</v>
      </c>
      <c r="L41" s="99" t="s">
        <v>519</v>
      </c>
      <c r="M41" s="99" t="s">
        <v>520</v>
      </c>
      <c r="N41" s="100">
        <v>2227513.86</v>
      </c>
      <c r="O41" s="100">
        <v>0</v>
      </c>
      <c r="P41" s="100">
        <f t="shared" ref="P41:P42" si="6">N41-O41</f>
        <v>2227513.86</v>
      </c>
      <c r="Q41" s="101" t="s">
        <v>521</v>
      </c>
      <c r="R41" s="102" t="s">
        <v>522</v>
      </c>
      <c r="S41" s="102"/>
      <c r="T41" s="102" t="s">
        <v>1083</v>
      </c>
      <c r="U41" s="99"/>
      <c r="V41" s="99"/>
      <c r="W41" s="99"/>
      <c r="X41" s="99"/>
      <c r="Y41" s="103">
        <v>42735</v>
      </c>
      <c r="Z41" s="99"/>
      <c r="AA41" s="99"/>
      <c r="AB41" s="99"/>
      <c r="AC41" s="104" t="s">
        <v>1051</v>
      </c>
    </row>
    <row r="42" spans="1:29" ht="15" customHeight="1" outlineLevel="5">
      <c r="A42" s="98"/>
      <c r="B42" s="99"/>
      <c r="C42" s="99"/>
      <c r="D42" s="99"/>
      <c r="E42" s="99"/>
      <c r="F42" s="99" t="s">
        <v>917</v>
      </c>
      <c r="G42" s="550">
        <v>42735</v>
      </c>
      <c r="H42" s="99" t="s">
        <v>1050</v>
      </c>
      <c r="I42" s="92" t="s">
        <v>528</v>
      </c>
      <c r="J42" s="99" t="s">
        <v>518</v>
      </c>
      <c r="K42" s="99" t="s">
        <v>519</v>
      </c>
      <c r="L42" s="99" t="s">
        <v>519</v>
      </c>
      <c r="M42" s="99" t="s">
        <v>520</v>
      </c>
      <c r="N42" s="100">
        <v>2248148.2200000002</v>
      </c>
      <c r="O42" s="100">
        <v>0</v>
      </c>
      <c r="P42" s="100">
        <f t="shared" si="6"/>
        <v>2248148.2200000002</v>
      </c>
      <c r="Q42" s="101" t="s">
        <v>521</v>
      </c>
      <c r="R42" s="102" t="s">
        <v>522</v>
      </c>
      <c r="S42" s="102"/>
      <c r="T42" s="102" t="s">
        <v>1084</v>
      </c>
      <c r="U42" s="99"/>
      <c r="V42" s="99"/>
      <c r="W42" s="99"/>
      <c r="X42" s="99"/>
      <c r="Y42" s="103">
        <v>42735</v>
      </c>
      <c r="Z42" s="99"/>
      <c r="AA42" s="99"/>
      <c r="AB42" s="99"/>
      <c r="AC42" s="104" t="s">
        <v>1051</v>
      </c>
    </row>
    <row r="43" spans="1:29" ht="15" customHeight="1" outlineLevel="5">
      <c r="A43" s="98"/>
      <c r="B43" s="99"/>
      <c r="C43" s="99"/>
      <c r="D43" s="99"/>
      <c r="E43" s="99"/>
      <c r="F43" s="99" t="s">
        <v>917</v>
      </c>
      <c r="G43" s="550">
        <v>42735</v>
      </c>
      <c r="H43" s="99" t="s">
        <v>1052</v>
      </c>
      <c r="I43" s="92" t="s">
        <v>528</v>
      </c>
      <c r="J43" s="99" t="s">
        <v>518</v>
      </c>
      <c r="K43" s="99" t="s">
        <v>519</v>
      </c>
      <c r="L43" s="99" t="s">
        <v>519</v>
      </c>
      <c r="M43" s="99" t="s">
        <v>520</v>
      </c>
      <c r="N43" s="100">
        <v>0</v>
      </c>
      <c r="O43" s="100">
        <v>44729.23</v>
      </c>
      <c r="P43" s="100">
        <f t="shared" si="3"/>
        <v>-44729.23</v>
      </c>
      <c r="Q43" s="101" t="s">
        <v>521</v>
      </c>
      <c r="R43" s="102" t="s">
        <v>522</v>
      </c>
      <c r="S43" s="102"/>
      <c r="T43" s="102" t="s">
        <v>1064</v>
      </c>
      <c r="U43" s="99"/>
      <c r="V43" s="99"/>
      <c r="W43" s="99"/>
      <c r="X43" s="99"/>
      <c r="Y43" s="103">
        <v>42735</v>
      </c>
      <c r="Z43" s="99"/>
      <c r="AA43" s="99"/>
      <c r="AB43" s="99"/>
      <c r="AC43" s="104" t="s">
        <v>1053</v>
      </c>
    </row>
    <row r="44" spans="1:29" ht="15" customHeight="1" outlineLevel="5">
      <c r="A44" s="98"/>
      <c r="B44" s="99"/>
      <c r="C44" s="99"/>
      <c r="D44" s="99"/>
      <c r="E44" s="99"/>
      <c r="F44" s="99" t="s">
        <v>917</v>
      </c>
      <c r="G44" s="550">
        <v>42735</v>
      </c>
      <c r="H44" s="99" t="s">
        <v>1054</v>
      </c>
      <c r="I44" s="92" t="s">
        <v>528</v>
      </c>
      <c r="J44" s="99" t="s">
        <v>518</v>
      </c>
      <c r="K44" s="99" t="s">
        <v>519</v>
      </c>
      <c r="L44" s="99" t="s">
        <v>519</v>
      </c>
      <c r="M44" s="99" t="s">
        <v>520</v>
      </c>
      <c r="N44" s="100">
        <v>1931346.06</v>
      </c>
      <c r="O44" s="100">
        <v>0</v>
      </c>
      <c r="P44" s="100">
        <f t="shared" ref="P44:P45" si="7">N44-O44</f>
        <v>1931346.06</v>
      </c>
      <c r="Q44" s="101" t="s">
        <v>521</v>
      </c>
      <c r="R44" s="102" t="s">
        <v>522</v>
      </c>
      <c r="S44" s="102"/>
      <c r="T44" s="102" t="s">
        <v>1090</v>
      </c>
      <c r="U44" s="99"/>
      <c r="V44" s="99"/>
      <c r="W44" s="99"/>
      <c r="X44" s="99"/>
      <c r="Y44" s="103">
        <v>42735</v>
      </c>
      <c r="Z44" s="99"/>
      <c r="AA44" s="99"/>
      <c r="AB44" s="99"/>
      <c r="AC44" s="104" t="s">
        <v>1055</v>
      </c>
    </row>
    <row r="45" spans="1:29" ht="15" customHeight="1" outlineLevel="5">
      <c r="A45" s="98"/>
      <c r="B45" s="99"/>
      <c r="C45" s="99"/>
      <c r="D45" s="99"/>
      <c r="E45" s="99"/>
      <c r="F45" s="99" t="s">
        <v>917</v>
      </c>
      <c r="G45" s="550">
        <v>42735</v>
      </c>
      <c r="H45" s="99" t="s">
        <v>1054</v>
      </c>
      <c r="I45" s="92" t="s">
        <v>528</v>
      </c>
      <c r="J45" s="99" t="s">
        <v>518</v>
      </c>
      <c r="K45" s="99" t="s">
        <v>519</v>
      </c>
      <c r="L45" s="99" t="s">
        <v>519</v>
      </c>
      <c r="M45" s="99" t="s">
        <v>520</v>
      </c>
      <c r="N45" s="100">
        <v>2479240.81</v>
      </c>
      <c r="O45" s="100">
        <v>0</v>
      </c>
      <c r="P45" s="100">
        <f t="shared" si="7"/>
        <v>2479240.81</v>
      </c>
      <c r="Q45" s="101" t="s">
        <v>521</v>
      </c>
      <c r="R45" s="102" t="s">
        <v>522</v>
      </c>
      <c r="S45" s="102"/>
      <c r="T45" s="102" t="s">
        <v>1091</v>
      </c>
      <c r="U45" s="99"/>
      <c r="V45" s="99"/>
      <c r="W45" s="99"/>
      <c r="X45" s="99"/>
      <c r="Y45" s="103">
        <v>42735</v>
      </c>
      <c r="Z45" s="99"/>
      <c r="AA45" s="99"/>
      <c r="AB45" s="99"/>
      <c r="AC45" s="104" t="s">
        <v>1055</v>
      </c>
    </row>
    <row r="46" spans="1:29" ht="15" customHeight="1" outlineLevel="5">
      <c r="A46" s="98"/>
      <c r="B46" s="99"/>
      <c r="C46" s="99"/>
      <c r="D46" s="99"/>
      <c r="E46" s="99"/>
      <c r="F46" s="99" t="s">
        <v>917</v>
      </c>
      <c r="G46" s="550">
        <v>42735</v>
      </c>
      <c r="H46" s="99" t="s">
        <v>1056</v>
      </c>
      <c r="I46" s="92" t="s">
        <v>528</v>
      </c>
      <c r="J46" s="99" t="s">
        <v>518</v>
      </c>
      <c r="K46" s="99" t="s">
        <v>519</v>
      </c>
      <c r="L46" s="99" t="s">
        <v>519</v>
      </c>
      <c r="M46" s="99" t="s">
        <v>520</v>
      </c>
      <c r="N46" s="100">
        <v>7682000</v>
      </c>
      <c r="O46" s="100">
        <v>0</v>
      </c>
      <c r="P46" s="100">
        <f t="shared" ref="P46:P48" si="8">N46-O46</f>
        <v>7682000</v>
      </c>
      <c r="Q46" s="101" t="s">
        <v>521</v>
      </c>
      <c r="R46" s="102" t="s">
        <v>522</v>
      </c>
      <c r="S46" s="102"/>
      <c r="T46" s="102" t="s">
        <v>1097</v>
      </c>
      <c r="U46" s="99"/>
      <c r="V46" s="99"/>
      <c r="W46" s="99"/>
      <c r="X46" s="99"/>
      <c r="Y46" s="103">
        <v>42735</v>
      </c>
      <c r="Z46" s="99"/>
      <c r="AA46" s="99"/>
      <c r="AB46" s="99"/>
      <c r="AC46" s="104" t="s">
        <v>1057</v>
      </c>
    </row>
    <row r="47" spans="1:29" ht="15" customHeight="1" outlineLevel="5">
      <c r="A47" s="98"/>
      <c r="B47" s="99"/>
      <c r="C47" s="99"/>
      <c r="D47" s="99"/>
      <c r="E47" s="99"/>
      <c r="F47" s="99" t="s">
        <v>917</v>
      </c>
      <c r="G47" s="550">
        <v>42735</v>
      </c>
      <c r="H47" s="99" t="s">
        <v>1056</v>
      </c>
      <c r="I47" s="92" t="s">
        <v>528</v>
      </c>
      <c r="J47" s="99" t="s">
        <v>518</v>
      </c>
      <c r="K47" s="99" t="s">
        <v>519</v>
      </c>
      <c r="L47" s="99" t="s">
        <v>519</v>
      </c>
      <c r="M47" s="99" t="s">
        <v>520</v>
      </c>
      <c r="N47" s="100">
        <v>8254716.2000000002</v>
      </c>
      <c r="O47" s="100">
        <v>0</v>
      </c>
      <c r="P47" s="100">
        <f t="shared" si="8"/>
        <v>8254716.2000000002</v>
      </c>
      <c r="Q47" s="101" t="s">
        <v>521</v>
      </c>
      <c r="R47" s="102" t="s">
        <v>522</v>
      </c>
      <c r="S47" s="102"/>
      <c r="T47" s="102" t="s">
        <v>1098</v>
      </c>
      <c r="U47" s="99"/>
      <c r="V47" s="99"/>
      <c r="W47" s="99"/>
      <c r="X47" s="99"/>
      <c r="Y47" s="103">
        <v>42735</v>
      </c>
      <c r="Z47" s="99"/>
      <c r="AA47" s="99"/>
      <c r="AB47" s="99"/>
      <c r="AC47" s="104" t="s">
        <v>1057</v>
      </c>
    </row>
    <row r="48" spans="1:29" ht="15" customHeight="1" outlineLevel="5">
      <c r="A48" s="98"/>
      <c r="B48" s="99"/>
      <c r="C48" s="99"/>
      <c r="D48" s="99"/>
      <c r="E48" s="99"/>
      <c r="F48" s="99" t="s">
        <v>917</v>
      </c>
      <c r="G48" s="550">
        <v>42735</v>
      </c>
      <c r="H48" s="99" t="s">
        <v>1056</v>
      </c>
      <c r="I48" s="92" t="s">
        <v>528</v>
      </c>
      <c r="J48" s="99" t="s">
        <v>518</v>
      </c>
      <c r="K48" s="99" t="s">
        <v>519</v>
      </c>
      <c r="L48" s="99" t="s">
        <v>519</v>
      </c>
      <c r="M48" s="99" t="s">
        <v>520</v>
      </c>
      <c r="N48" s="100">
        <v>1823283.42</v>
      </c>
      <c r="O48" s="100">
        <v>0</v>
      </c>
      <c r="P48" s="100">
        <f t="shared" si="8"/>
        <v>1823283.42</v>
      </c>
      <c r="Q48" s="101" t="s">
        <v>521</v>
      </c>
      <c r="R48" s="102" t="s">
        <v>522</v>
      </c>
      <c r="S48" s="102"/>
      <c r="T48" s="102" t="s">
        <v>1099</v>
      </c>
      <c r="U48" s="99"/>
      <c r="V48" s="99"/>
      <c r="W48" s="99"/>
      <c r="X48" s="99"/>
      <c r="Y48" s="103">
        <v>42735</v>
      </c>
      <c r="Z48" s="99"/>
      <c r="AA48" s="99"/>
      <c r="AB48" s="99"/>
      <c r="AC48" s="104" t="s">
        <v>1057</v>
      </c>
    </row>
    <row r="49" spans="1:29" ht="15" customHeight="1" outlineLevel="5">
      <c r="A49" s="98"/>
      <c r="B49" s="99"/>
      <c r="C49" s="99"/>
      <c r="D49" s="99"/>
      <c r="E49" s="99"/>
      <c r="F49" s="99" t="s">
        <v>917</v>
      </c>
      <c r="G49" s="550">
        <v>42735</v>
      </c>
      <c r="H49" s="99" t="s">
        <v>1058</v>
      </c>
      <c r="I49" s="92" t="s">
        <v>528</v>
      </c>
      <c r="J49" s="99" t="s">
        <v>518</v>
      </c>
      <c r="K49" s="99" t="s">
        <v>519</v>
      </c>
      <c r="L49" s="99" t="s">
        <v>519</v>
      </c>
      <c r="M49" s="99" t="s">
        <v>520</v>
      </c>
      <c r="N49" s="100">
        <v>2196872.79</v>
      </c>
      <c r="O49" s="100">
        <v>0</v>
      </c>
      <c r="P49" s="100">
        <f t="shared" ref="P49:P55" si="9">N49-O49</f>
        <v>2196872.79</v>
      </c>
      <c r="Q49" s="101" t="s">
        <v>521</v>
      </c>
      <c r="R49" s="102" t="s">
        <v>522</v>
      </c>
      <c r="S49" s="102"/>
      <c r="T49" s="102" t="s">
        <v>1106</v>
      </c>
      <c r="U49" s="99"/>
      <c r="V49" s="99"/>
      <c r="W49" s="99"/>
      <c r="X49" s="99"/>
      <c r="Y49" s="103">
        <v>42735</v>
      </c>
      <c r="Z49" s="99"/>
      <c r="AA49" s="99"/>
      <c r="AB49" s="99"/>
      <c r="AC49" s="104" t="s">
        <v>1059</v>
      </c>
    </row>
    <row r="50" spans="1:29" ht="15" customHeight="1" outlineLevel="5">
      <c r="A50" s="98"/>
      <c r="B50" s="99"/>
      <c r="C50" s="99"/>
      <c r="D50" s="99"/>
      <c r="E50" s="99"/>
      <c r="F50" s="99" t="s">
        <v>917</v>
      </c>
      <c r="G50" s="550">
        <v>42735</v>
      </c>
      <c r="H50" s="99" t="s">
        <v>1058</v>
      </c>
      <c r="I50" s="92" t="s">
        <v>528</v>
      </c>
      <c r="J50" s="99" t="s">
        <v>518</v>
      </c>
      <c r="K50" s="99" t="s">
        <v>519</v>
      </c>
      <c r="L50" s="99" t="s">
        <v>519</v>
      </c>
      <c r="M50" s="99" t="s">
        <v>520</v>
      </c>
      <c r="N50" s="100">
        <v>909538.74</v>
      </c>
      <c r="O50" s="100">
        <v>0</v>
      </c>
      <c r="P50" s="100">
        <f t="shared" si="9"/>
        <v>909538.74</v>
      </c>
      <c r="Q50" s="101" t="s">
        <v>521</v>
      </c>
      <c r="R50" s="102" t="s">
        <v>522</v>
      </c>
      <c r="S50" s="102"/>
      <c r="T50" s="102" t="s">
        <v>1107</v>
      </c>
      <c r="U50" s="99"/>
      <c r="V50" s="99"/>
      <c r="W50" s="99"/>
      <c r="X50" s="99"/>
      <c r="Y50" s="103">
        <v>42735</v>
      </c>
      <c r="Z50" s="99"/>
      <c r="AA50" s="99"/>
      <c r="AB50" s="99"/>
      <c r="AC50" s="104" t="s">
        <v>1059</v>
      </c>
    </row>
    <row r="51" spans="1:29" ht="15" customHeight="1" outlineLevel="5">
      <c r="A51" s="98"/>
      <c r="B51" s="99"/>
      <c r="C51" s="99"/>
      <c r="D51" s="99"/>
      <c r="E51" s="99"/>
      <c r="F51" s="99" t="s">
        <v>917</v>
      </c>
      <c r="G51" s="550">
        <v>42735</v>
      </c>
      <c r="H51" s="99" t="s">
        <v>1058</v>
      </c>
      <c r="I51" s="92" t="s">
        <v>528</v>
      </c>
      <c r="J51" s="99" t="s">
        <v>518</v>
      </c>
      <c r="K51" s="99" t="s">
        <v>519</v>
      </c>
      <c r="L51" s="99" t="s">
        <v>519</v>
      </c>
      <c r="M51" s="99" t="s">
        <v>520</v>
      </c>
      <c r="N51" s="100">
        <v>350926.4</v>
      </c>
      <c r="O51" s="100">
        <v>0</v>
      </c>
      <c r="P51" s="100">
        <f t="shared" si="9"/>
        <v>350926.4</v>
      </c>
      <c r="Q51" s="101" t="s">
        <v>521</v>
      </c>
      <c r="R51" s="102" t="s">
        <v>522</v>
      </c>
      <c r="S51" s="102"/>
      <c r="T51" s="102" t="s">
        <v>1108</v>
      </c>
      <c r="U51" s="99"/>
      <c r="V51" s="99"/>
      <c r="W51" s="99"/>
      <c r="X51" s="99"/>
      <c r="Y51" s="103">
        <v>42735</v>
      </c>
      <c r="Z51" s="99"/>
      <c r="AA51" s="99"/>
      <c r="AB51" s="99"/>
      <c r="AC51" s="104" t="s">
        <v>1059</v>
      </c>
    </row>
    <row r="52" spans="1:29" ht="15" customHeight="1" outlineLevel="5">
      <c r="A52" s="98"/>
      <c r="B52" s="99"/>
      <c r="C52" s="99"/>
      <c r="D52" s="99"/>
      <c r="E52" s="99"/>
      <c r="F52" s="99" t="s">
        <v>917</v>
      </c>
      <c r="G52" s="550">
        <v>42735</v>
      </c>
      <c r="H52" s="99" t="s">
        <v>1058</v>
      </c>
      <c r="I52" s="92" t="s">
        <v>528</v>
      </c>
      <c r="J52" s="99" t="s">
        <v>518</v>
      </c>
      <c r="K52" s="99" t="s">
        <v>519</v>
      </c>
      <c r="L52" s="99" t="s">
        <v>519</v>
      </c>
      <c r="M52" s="99" t="s">
        <v>520</v>
      </c>
      <c r="N52" s="100">
        <v>2095828.98</v>
      </c>
      <c r="O52" s="100">
        <v>0</v>
      </c>
      <c r="P52" s="100">
        <f t="shared" si="9"/>
        <v>2095828.98</v>
      </c>
      <c r="Q52" s="101" t="s">
        <v>521</v>
      </c>
      <c r="R52" s="102" t="s">
        <v>522</v>
      </c>
      <c r="S52" s="102"/>
      <c r="T52" s="102" t="s">
        <v>1109</v>
      </c>
      <c r="U52" s="99"/>
      <c r="V52" s="99"/>
      <c r="W52" s="99"/>
      <c r="X52" s="99"/>
      <c r="Y52" s="103">
        <v>42735</v>
      </c>
      <c r="Z52" s="99"/>
      <c r="AA52" s="99"/>
      <c r="AB52" s="99"/>
      <c r="AC52" s="104" t="s">
        <v>1059</v>
      </c>
    </row>
    <row r="53" spans="1:29" ht="15" customHeight="1" outlineLevel="5">
      <c r="A53" s="98"/>
      <c r="B53" s="99"/>
      <c r="C53" s="99"/>
      <c r="D53" s="99"/>
      <c r="E53" s="99"/>
      <c r="F53" s="99" t="s">
        <v>917</v>
      </c>
      <c r="G53" s="550">
        <v>42735</v>
      </c>
      <c r="H53" s="99" t="s">
        <v>1058</v>
      </c>
      <c r="I53" s="92" t="s">
        <v>528</v>
      </c>
      <c r="J53" s="99" t="s">
        <v>518</v>
      </c>
      <c r="K53" s="99" t="s">
        <v>519</v>
      </c>
      <c r="L53" s="99" t="s">
        <v>519</v>
      </c>
      <c r="M53" s="99" t="s">
        <v>520</v>
      </c>
      <c r="N53" s="100">
        <v>1300213.7</v>
      </c>
      <c r="O53" s="100">
        <v>0</v>
      </c>
      <c r="P53" s="100">
        <f t="shared" si="9"/>
        <v>1300213.7</v>
      </c>
      <c r="Q53" s="101" t="s">
        <v>521</v>
      </c>
      <c r="R53" s="102" t="s">
        <v>522</v>
      </c>
      <c r="S53" s="102"/>
      <c r="T53" s="102" t="s">
        <v>1110</v>
      </c>
      <c r="U53" s="99"/>
      <c r="V53" s="99"/>
      <c r="W53" s="99"/>
      <c r="X53" s="99"/>
      <c r="Y53" s="103">
        <v>42735</v>
      </c>
      <c r="Z53" s="99"/>
      <c r="AA53" s="99"/>
      <c r="AB53" s="99"/>
      <c r="AC53" s="104" t="s">
        <v>1059</v>
      </c>
    </row>
    <row r="54" spans="1:29" ht="15" customHeight="1" outlineLevel="5">
      <c r="A54" s="98"/>
      <c r="B54" s="99"/>
      <c r="C54" s="99"/>
      <c r="D54" s="99"/>
      <c r="E54" s="99"/>
      <c r="F54" s="99" t="s">
        <v>917</v>
      </c>
      <c r="G54" s="550">
        <v>42735</v>
      </c>
      <c r="H54" s="99" t="s">
        <v>1058</v>
      </c>
      <c r="I54" s="92" t="s">
        <v>528</v>
      </c>
      <c r="J54" s="99" t="s">
        <v>518</v>
      </c>
      <c r="K54" s="99" t="s">
        <v>519</v>
      </c>
      <c r="L54" s="99" t="s">
        <v>519</v>
      </c>
      <c r="M54" s="99" t="s">
        <v>520</v>
      </c>
      <c r="N54" s="551">
        <v>142589.79</v>
      </c>
      <c r="O54" s="551">
        <v>0</v>
      </c>
      <c r="P54" s="551">
        <f t="shared" ref="P54" si="10">N54-O54</f>
        <v>142589.79</v>
      </c>
      <c r="Q54" s="552" t="s">
        <v>521</v>
      </c>
      <c r="R54" s="553" t="s">
        <v>522</v>
      </c>
      <c r="S54" s="553"/>
      <c r="T54" s="553" t="s">
        <v>1110</v>
      </c>
      <c r="U54" s="99"/>
      <c r="V54" s="99"/>
      <c r="W54" s="99"/>
      <c r="X54" s="99"/>
      <c r="Y54" s="103">
        <v>42735</v>
      </c>
      <c r="Z54" s="99"/>
      <c r="AA54" s="99"/>
      <c r="AB54" s="99"/>
      <c r="AC54" s="104" t="s">
        <v>1059</v>
      </c>
    </row>
    <row r="55" spans="1:29" ht="15" customHeight="1" outlineLevel="5">
      <c r="A55" s="98"/>
      <c r="B55" s="99"/>
      <c r="C55" s="99"/>
      <c r="D55" s="99"/>
      <c r="E55" s="99"/>
      <c r="F55" s="99" t="s">
        <v>917</v>
      </c>
      <c r="G55" s="550">
        <v>42735</v>
      </c>
      <c r="H55" s="99" t="s">
        <v>1058</v>
      </c>
      <c r="I55" s="92" t="s">
        <v>528</v>
      </c>
      <c r="J55" s="99" t="s">
        <v>518</v>
      </c>
      <c r="K55" s="99" t="s">
        <v>519</v>
      </c>
      <c r="L55" s="99" t="s">
        <v>519</v>
      </c>
      <c r="M55" s="99" t="s">
        <v>520</v>
      </c>
      <c r="N55" s="100">
        <v>333102.24</v>
      </c>
      <c r="O55" s="100">
        <v>0</v>
      </c>
      <c r="P55" s="100">
        <f t="shared" si="9"/>
        <v>333102.24</v>
      </c>
      <c r="Q55" s="101" t="s">
        <v>521</v>
      </c>
      <c r="R55" s="102" t="s">
        <v>522</v>
      </c>
      <c r="S55" s="102"/>
      <c r="T55" s="102" t="s">
        <v>1111</v>
      </c>
      <c r="U55" s="99"/>
      <c r="V55" s="99"/>
      <c r="W55" s="99"/>
      <c r="X55" s="99"/>
      <c r="Y55" s="103">
        <v>42735</v>
      </c>
      <c r="Z55" s="99"/>
      <c r="AA55" s="99"/>
      <c r="AB55" s="99"/>
      <c r="AC55" s="104" t="s">
        <v>1059</v>
      </c>
    </row>
    <row r="56" spans="1:29" ht="15" customHeight="1" outlineLevel="5">
      <c r="A56" s="91"/>
      <c r="B56" s="92"/>
      <c r="C56" s="92"/>
      <c r="D56" s="92"/>
      <c r="E56" s="92"/>
      <c r="F56" s="92"/>
      <c r="G56" s="549"/>
      <c r="H56" s="92"/>
      <c r="I56" s="92" t="s">
        <v>528</v>
      </c>
      <c r="J56" s="92"/>
      <c r="K56" s="92"/>
      <c r="L56" s="92"/>
      <c r="M56" s="92"/>
      <c r="N56" s="93"/>
      <c r="O56" s="93"/>
      <c r="P56" s="93"/>
      <c r="Q56" s="94"/>
      <c r="R56" s="95"/>
      <c r="S56" s="95"/>
      <c r="T56" s="95"/>
      <c r="U56" s="92"/>
      <c r="V56" s="92"/>
      <c r="W56" s="92"/>
      <c r="X56" s="92"/>
      <c r="Y56" s="96"/>
      <c r="Z56" s="92"/>
      <c r="AA56" s="92"/>
      <c r="AB56" s="92"/>
      <c r="AC56" s="97"/>
    </row>
    <row r="57" spans="1:29" ht="15" customHeight="1" outlineLevel="4">
      <c r="A57" s="91"/>
      <c r="B57" s="92"/>
      <c r="C57" s="92"/>
      <c r="D57" s="92"/>
      <c r="E57" s="92" t="s">
        <v>1060</v>
      </c>
      <c r="F57" s="92" t="s">
        <v>1061</v>
      </c>
      <c r="G57" s="549"/>
      <c r="H57" s="92"/>
      <c r="I57" s="92" t="s">
        <v>528</v>
      </c>
      <c r="J57" s="92"/>
      <c r="K57" s="92"/>
      <c r="L57" s="92"/>
      <c r="M57" s="92"/>
      <c r="N57" s="93">
        <f>SUM(N58:N59)</f>
        <v>0</v>
      </c>
      <c r="O57" s="93">
        <f>SUM(O58:O59)</f>
        <v>0</v>
      </c>
      <c r="P57" s="93">
        <f>N57-O57</f>
        <v>0</v>
      </c>
      <c r="Q57" s="94"/>
      <c r="R57" s="95"/>
      <c r="S57" s="95"/>
      <c r="T57" s="95"/>
      <c r="U57" s="92"/>
      <c r="V57" s="92"/>
      <c r="W57" s="92"/>
      <c r="X57" s="92"/>
      <c r="Y57" s="96"/>
      <c r="Z57" s="92"/>
      <c r="AA57" s="92"/>
      <c r="AB57" s="92"/>
      <c r="AC57" s="97"/>
    </row>
    <row r="58" spans="1:29" ht="15" customHeight="1" outlineLevel="5">
      <c r="A58" s="98"/>
      <c r="B58" s="99"/>
      <c r="C58" s="99"/>
      <c r="D58" s="99"/>
      <c r="E58" s="99"/>
      <c r="F58" s="99" t="s">
        <v>917</v>
      </c>
      <c r="G58" s="550">
        <v>42735</v>
      </c>
      <c r="H58" s="99" t="s">
        <v>1062</v>
      </c>
      <c r="I58" s="92" t="s">
        <v>528</v>
      </c>
      <c r="J58" s="99" t="s">
        <v>518</v>
      </c>
      <c r="K58" s="99" t="s">
        <v>519</v>
      </c>
      <c r="L58" s="99" t="s">
        <v>519</v>
      </c>
      <c r="M58" s="99" t="s">
        <v>520</v>
      </c>
      <c r="N58" s="100">
        <v>0</v>
      </c>
      <c r="O58" s="100"/>
      <c r="P58" s="100">
        <f>N58-O58</f>
        <v>0</v>
      </c>
      <c r="Q58" s="101" t="s">
        <v>521</v>
      </c>
      <c r="R58" s="102" t="s">
        <v>522</v>
      </c>
      <c r="S58" s="102"/>
      <c r="T58" s="102"/>
      <c r="U58" s="99"/>
      <c r="V58" s="99"/>
      <c r="W58" s="99"/>
      <c r="X58" s="99"/>
      <c r="Y58" s="103">
        <v>42735</v>
      </c>
      <c r="Z58" s="99"/>
      <c r="AA58" s="99"/>
      <c r="AB58" s="99"/>
      <c r="AC58" s="104" t="s">
        <v>1063</v>
      </c>
    </row>
    <row r="59" spans="1:29" ht="15" customHeight="1" outlineLevel="4">
      <c r="A59" s="91"/>
      <c r="B59" s="92"/>
      <c r="C59" s="92"/>
      <c r="D59" s="92"/>
      <c r="E59" s="92"/>
      <c r="F59" s="92"/>
      <c r="G59" s="549"/>
      <c r="H59" s="92"/>
      <c r="I59" s="92" t="s">
        <v>528</v>
      </c>
      <c r="J59" s="92"/>
      <c r="K59" s="92"/>
      <c r="L59" s="92"/>
      <c r="M59" s="92"/>
      <c r="N59" s="93"/>
      <c r="O59" s="93"/>
      <c r="P59" s="93"/>
      <c r="Q59" s="94"/>
      <c r="R59" s="95"/>
      <c r="S59" s="95"/>
      <c r="T59" s="95"/>
      <c r="U59" s="92"/>
      <c r="V59" s="92"/>
      <c r="W59" s="92"/>
      <c r="X59" s="92"/>
      <c r="Y59" s="96"/>
      <c r="Z59" s="92"/>
      <c r="AA59" s="92"/>
      <c r="AB59" s="92"/>
      <c r="AC59" s="97"/>
    </row>
    <row r="60" spans="1:29" outlineLevel="3">
      <c r="A60" s="91"/>
      <c r="B60" s="92"/>
      <c r="C60" s="92"/>
      <c r="D60" s="92" t="s">
        <v>817</v>
      </c>
      <c r="E60" s="92" t="s">
        <v>818</v>
      </c>
      <c r="F60" s="92"/>
      <c r="G60" s="549"/>
      <c r="H60" s="92"/>
      <c r="I60" s="92" t="s">
        <v>817</v>
      </c>
      <c r="J60" s="92"/>
      <c r="K60" s="92"/>
      <c r="L60" s="92"/>
      <c r="M60" s="92"/>
      <c r="N60" s="93">
        <f>SUM(N61:N63)/2</f>
        <v>2025618.93</v>
      </c>
      <c r="O60" s="93">
        <f>SUM(O61:O63)/2</f>
        <v>0</v>
      </c>
      <c r="P60" s="93">
        <f>N60-O60</f>
        <v>2025618.93</v>
      </c>
      <c r="Q60" s="94"/>
      <c r="R60" s="95"/>
      <c r="S60" s="95"/>
      <c r="T60" s="95"/>
      <c r="U60" s="92"/>
      <c r="V60" s="92"/>
      <c r="W60" s="92"/>
      <c r="X60" s="92"/>
      <c r="Y60" s="96"/>
      <c r="Z60" s="92"/>
      <c r="AA60" s="92"/>
      <c r="AB60" s="92"/>
      <c r="AC60" s="97"/>
    </row>
    <row r="61" spans="1:29" outlineLevel="4">
      <c r="A61" s="91"/>
      <c r="B61" s="92"/>
      <c r="C61" s="92"/>
      <c r="D61" s="92"/>
      <c r="E61" s="92" t="s">
        <v>523</v>
      </c>
      <c r="F61" s="92" t="s">
        <v>524</v>
      </c>
      <c r="G61" s="549"/>
      <c r="H61" s="92"/>
      <c r="I61" s="92" t="s">
        <v>817</v>
      </c>
      <c r="J61" s="92"/>
      <c r="K61" s="92"/>
      <c r="L61" s="92"/>
      <c r="M61" s="92"/>
      <c r="N61" s="93">
        <f>SUM(N62:N63)</f>
        <v>2025618.93</v>
      </c>
      <c r="O61" s="93">
        <f>SUM(O62:O63)</f>
        <v>0</v>
      </c>
      <c r="P61" s="93">
        <f>N61-O61</f>
        <v>2025618.93</v>
      </c>
      <c r="Q61" s="94"/>
      <c r="R61" s="95"/>
      <c r="S61" s="95"/>
      <c r="T61" s="95"/>
      <c r="U61" s="92"/>
      <c r="V61" s="92"/>
      <c r="W61" s="92"/>
      <c r="X61" s="92"/>
      <c r="Y61" s="96"/>
      <c r="Z61" s="92"/>
      <c r="AA61" s="92"/>
      <c r="AB61" s="92"/>
      <c r="AC61" s="97"/>
    </row>
    <row r="62" spans="1:29" outlineLevel="5">
      <c r="A62" s="98"/>
      <c r="B62" s="99"/>
      <c r="C62" s="99"/>
      <c r="D62" s="99"/>
      <c r="E62" s="99"/>
      <c r="F62" s="99" t="s">
        <v>917</v>
      </c>
      <c r="G62" s="550">
        <v>42370</v>
      </c>
      <c r="H62" s="99" t="s">
        <v>525</v>
      </c>
      <c r="I62" s="92" t="s">
        <v>817</v>
      </c>
      <c r="J62" s="99" t="s">
        <v>518</v>
      </c>
      <c r="K62" s="99" t="s">
        <v>519</v>
      </c>
      <c r="L62" s="99" t="s">
        <v>519</v>
      </c>
      <c r="M62" s="99" t="s">
        <v>520</v>
      </c>
      <c r="N62" s="100">
        <v>2025618.93</v>
      </c>
      <c r="O62" s="100">
        <v>0</v>
      </c>
      <c r="P62" s="100">
        <f>N62-O62</f>
        <v>2025618.93</v>
      </c>
      <c r="Q62" s="101" t="s">
        <v>521</v>
      </c>
      <c r="R62" s="102" t="s">
        <v>522</v>
      </c>
      <c r="S62" s="102"/>
      <c r="T62" s="102"/>
      <c r="U62" s="99"/>
      <c r="V62" s="99"/>
      <c r="W62" s="99"/>
      <c r="X62" s="99"/>
      <c r="Y62" s="103">
        <v>42370</v>
      </c>
      <c r="Z62" s="99"/>
      <c r="AA62" s="99"/>
      <c r="AB62" s="99"/>
      <c r="AC62" s="104" t="s">
        <v>918</v>
      </c>
    </row>
    <row r="63" spans="1:29" outlineLevel="3">
      <c r="A63" s="91"/>
      <c r="B63" s="92"/>
      <c r="C63" s="92"/>
      <c r="D63" s="92"/>
      <c r="E63" s="92"/>
      <c r="F63" s="92"/>
      <c r="G63" s="549"/>
      <c r="H63" s="92"/>
      <c r="I63" s="92" t="s">
        <v>817</v>
      </c>
      <c r="J63" s="92"/>
      <c r="K63" s="92"/>
      <c r="L63" s="92"/>
      <c r="M63" s="92"/>
      <c r="N63" s="93"/>
      <c r="O63" s="93"/>
      <c r="P63" s="93"/>
      <c r="Q63" s="94"/>
      <c r="R63" s="95"/>
      <c r="S63" s="95"/>
      <c r="T63" s="95"/>
      <c r="U63" s="92"/>
      <c r="V63" s="92"/>
      <c r="W63" s="92"/>
      <c r="X63" s="92"/>
      <c r="Y63" s="96"/>
      <c r="Z63" s="92"/>
      <c r="AA63" s="92"/>
      <c r="AB63" s="92"/>
      <c r="AC63" s="97"/>
    </row>
    <row r="64" spans="1:29" outlineLevel="2">
      <c r="A64" s="84"/>
      <c r="B64" s="85"/>
      <c r="C64" s="85" t="s">
        <v>530</v>
      </c>
      <c r="D64" s="85" t="s">
        <v>531</v>
      </c>
      <c r="E64" s="85"/>
      <c r="F64" s="85"/>
      <c r="G64" s="548"/>
      <c r="H64" s="85"/>
      <c r="I64" s="85" t="s">
        <v>530</v>
      </c>
      <c r="J64" s="85"/>
      <c r="K64" s="85"/>
      <c r="L64" s="85"/>
      <c r="M64" s="85"/>
      <c r="N64" s="86">
        <f>SUM(N65:N89)/3</f>
        <v>9741622.5233333334</v>
      </c>
      <c r="O64" s="86">
        <f>SUM(O65:O89)/3</f>
        <v>116966.76</v>
      </c>
      <c r="P64" s="86">
        <f>N64-O64</f>
        <v>9624655.7633333337</v>
      </c>
      <c r="Q64" s="87"/>
      <c r="R64" s="88"/>
      <c r="S64" s="88"/>
      <c r="T64" s="88"/>
      <c r="U64" s="85"/>
      <c r="V64" s="85"/>
      <c r="W64" s="85"/>
      <c r="X64" s="85"/>
      <c r="Y64" s="89"/>
      <c r="Z64" s="85"/>
      <c r="AA64" s="85"/>
      <c r="AB64" s="85"/>
      <c r="AC64" s="90"/>
    </row>
    <row r="65" spans="1:29" outlineLevel="3">
      <c r="A65" s="91"/>
      <c r="B65" s="92"/>
      <c r="C65" s="92"/>
      <c r="D65" s="92" t="s">
        <v>532</v>
      </c>
      <c r="E65" s="92" t="s">
        <v>533</v>
      </c>
      <c r="F65" s="92"/>
      <c r="G65" s="549"/>
      <c r="H65" s="92"/>
      <c r="I65" s="92" t="s">
        <v>532</v>
      </c>
      <c r="J65" s="92"/>
      <c r="K65" s="92"/>
      <c r="L65" s="92"/>
      <c r="M65" s="92"/>
      <c r="N65" s="93">
        <f>SUM(N66:N79)/2</f>
        <v>7799655.9099999992</v>
      </c>
      <c r="O65" s="93">
        <f>SUM(O66:O79)/2</f>
        <v>116966.76</v>
      </c>
      <c r="P65" s="93">
        <f>N65-O65</f>
        <v>7682689.1499999994</v>
      </c>
      <c r="Q65" s="94"/>
      <c r="R65" s="95"/>
      <c r="S65" s="95"/>
      <c r="T65" s="95"/>
      <c r="U65" s="92"/>
      <c r="V65" s="92"/>
      <c r="W65" s="92"/>
      <c r="X65" s="92"/>
      <c r="Y65" s="96"/>
      <c r="Z65" s="92"/>
      <c r="AA65" s="92"/>
      <c r="AB65" s="92"/>
      <c r="AC65" s="97"/>
    </row>
    <row r="66" spans="1:29" outlineLevel="4">
      <c r="A66" s="91"/>
      <c r="B66" s="92"/>
      <c r="C66" s="92"/>
      <c r="D66" s="92"/>
      <c r="E66" s="92" t="s">
        <v>523</v>
      </c>
      <c r="F66" s="92" t="s">
        <v>524</v>
      </c>
      <c r="G66" s="549"/>
      <c r="H66" s="92"/>
      <c r="I66" s="92" t="s">
        <v>532</v>
      </c>
      <c r="J66" s="92"/>
      <c r="K66" s="92"/>
      <c r="L66" s="92"/>
      <c r="M66" s="92"/>
      <c r="N66" s="93">
        <f>SUM(N67:N68)</f>
        <v>7526570.8099999996</v>
      </c>
      <c r="O66" s="93">
        <f>SUM(O67:O68)</f>
        <v>0</v>
      </c>
      <c r="P66" s="93">
        <f>N66-O66</f>
        <v>7526570.8099999996</v>
      </c>
      <c r="Q66" s="94"/>
      <c r="R66" s="95"/>
      <c r="S66" s="95"/>
      <c r="T66" s="95"/>
      <c r="U66" s="92"/>
      <c r="V66" s="92"/>
      <c r="W66" s="92"/>
      <c r="X66" s="92"/>
      <c r="Y66" s="96"/>
      <c r="Z66" s="92"/>
      <c r="AA66" s="92"/>
      <c r="AB66" s="92"/>
      <c r="AC66" s="97"/>
    </row>
    <row r="67" spans="1:29" outlineLevel="5">
      <c r="A67" s="98"/>
      <c r="B67" s="99"/>
      <c r="C67" s="99"/>
      <c r="D67" s="99"/>
      <c r="E67" s="99"/>
      <c r="F67" s="99" t="s">
        <v>917</v>
      </c>
      <c r="G67" s="550">
        <v>42370</v>
      </c>
      <c r="H67" s="99" t="s">
        <v>525</v>
      </c>
      <c r="I67" s="92" t="s">
        <v>532</v>
      </c>
      <c r="J67" s="99" t="s">
        <v>518</v>
      </c>
      <c r="K67" s="99" t="s">
        <v>519</v>
      </c>
      <c r="L67" s="99" t="s">
        <v>519</v>
      </c>
      <c r="M67" s="99" t="s">
        <v>520</v>
      </c>
      <c r="N67" s="100">
        <v>7526570.8099999996</v>
      </c>
      <c r="O67" s="100">
        <v>0</v>
      </c>
      <c r="P67" s="100">
        <f>N67-O67</f>
        <v>7526570.8099999996</v>
      </c>
      <c r="Q67" s="101" t="s">
        <v>521</v>
      </c>
      <c r="R67" s="102" t="s">
        <v>522</v>
      </c>
      <c r="S67" s="102"/>
      <c r="T67" s="102"/>
      <c r="U67" s="99"/>
      <c r="V67" s="99"/>
      <c r="W67" s="99"/>
      <c r="X67" s="99"/>
      <c r="Y67" s="103">
        <v>42370</v>
      </c>
      <c r="Z67" s="99"/>
      <c r="AA67" s="99"/>
      <c r="AB67" s="99"/>
      <c r="AC67" s="104" t="s">
        <v>918</v>
      </c>
    </row>
    <row r="68" spans="1:29" outlineLevel="5">
      <c r="A68" s="91"/>
      <c r="B68" s="92"/>
      <c r="C68" s="92"/>
      <c r="D68" s="92"/>
      <c r="E68" s="92"/>
      <c r="F68" s="92"/>
      <c r="G68" s="549"/>
      <c r="H68" s="92"/>
      <c r="I68" s="92" t="s">
        <v>532</v>
      </c>
      <c r="J68" s="92"/>
      <c r="K68" s="92"/>
      <c r="L68" s="92"/>
      <c r="M68" s="92"/>
      <c r="N68" s="93"/>
      <c r="O68" s="93"/>
      <c r="P68" s="93"/>
      <c r="Q68" s="94"/>
      <c r="R68" s="95"/>
      <c r="S68" s="95"/>
      <c r="T68" s="95"/>
      <c r="U68" s="92"/>
      <c r="V68" s="92"/>
      <c r="W68" s="92"/>
      <c r="X68" s="92"/>
      <c r="Y68" s="96"/>
      <c r="Z68" s="92"/>
      <c r="AA68" s="92"/>
      <c r="AB68" s="92"/>
      <c r="AC68" s="97"/>
    </row>
    <row r="69" spans="1:29" outlineLevel="4">
      <c r="A69" s="91"/>
      <c r="B69" s="92"/>
      <c r="C69" s="92"/>
      <c r="D69" s="92"/>
      <c r="E69" s="92" t="s">
        <v>920</v>
      </c>
      <c r="F69" s="92" t="s">
        <v>921</v>
      </c>
      <c r="G69" s="549"/>
      <c r="H69" s="92"/>
      <c r="I69" s="92" t="s">
        <v>532</v>
      </c>
      <c r="J69" s="92"/>
      <c r="K69" s="92"/>
      <c r="L69" s="92"/>
      <c r="M69" s="92"/>
      <c r="N69" s="93">
        <f>SUM(N70:N72)</f>
        <v>133086.1</v>
      </c>
      <c r="O69" s="93">
        <f>SUM(O70:O72)</f>
        <v>112979.76</v>
      </c>
      <c r="P69" s="93">
        <f>N69-O69</f>
        <v>20106.340000000011</v>
      </c>
      <c r="Q69" s="94"/>
      <c r="R69" s="95"/>
      <c r="S69" s="95"/>
      <c r="T69" s="95"/>
      <c r="U69" s="92"/>
      <c r="V69" s="92"/>
      <c r="W69" s="92"/>
      <c r="X69" s="92"/>
      <c r="Y69" s="96"/>
      <c r="Z69" s="92"/>
      <c r="AA69" s="92"/>
      <c r="AB69" s="92"/>
      <c r="AC69" s="97"/>
    </row>
    <row r="70" spans="1:29" ht="15" customHeight="1" outlineLevel="5">
      <c r="A70" s="98"/>
      <c r="B70" s="99"/>
      <c r="C70" s="99"/>
      <c r="D70" s="99"/>
      <c r="E70" s="99"/>
      <c r="F70" s="99" t="s">
        <v>917</v>
      </c>
      <c r="G70" s="550">
        <v>42613</v>
      </c>
      <c r="H70" s="99" t="s">
        <v>938</v>
      </c>
      <c r="I70" s="92" t="s">
        <v>532</v>
      </c>
      <c r="J70" s="99" t="s">
        <v>518</v>
      </c>
      <c r="K70" s="99" t="s">
        <v>519</v>
      </c>
      <c r="L70" s="99" t="s">
        <v>519</v>
      </c>
      <c r="M70" s="99" t="s">
        <v>520</v>
      </c>
      <c r="N70" s="100">
        <v>0</v>
      </c>
      <c r="O70" s="100">
        <v>112979.76</v>
      </c>
      <c r="P70" s="100">
        <f>N70-O70</f>
        <v>-112979.76</v>
      </c>
      <c r="Q70" s="101" t="s">
        <v>521</v>
      </c>
      <c r="R70" s="102" t="s">
        <v>522</v>
      </c>
      <c r="S70" s="102"/>
      <c r="T70" s="102"/>
      <c r="U70" s="99"/>
      <c r="V70" s="99"/>
      <c r="W70" s="99"/>
      <c r="X70" s="99"/>
      <c r="Y70" s="103">
        <v>42613</v>
      </c>
      <c r="Z70" s="99"/>
      <c r="AA70" s="99"/>
      <c r="AB70" s="99"/>
      <c r="AC70" s="104" t="s">
        <v>939</v>
      </c>
    </row>
    <row r="71" spans="1:29" ht="15" customHeight="1" outlineLevel="5">
      <c r="A71" s="98"/>
      <c r="B71" s="99"/>
      <c r="C71" s="99"/>
      <c r="D71" s="99"/>
      <c r="E71" s="99"/>
      <c r="F71" s="99" t="s">
        <v>917</v>
      </c>
      <c r="G71" s="550">
        <v>42613</v>
      </c>
      <c r="H71" s="99" t="s">
        <v>940</v>
      </c>
      <c r="I71" s="92" t="s">
        <v>532</v>
      </c>
      <c r="J71" s="99" t="s">
        <v>518</v>
      </c>
      <c r="K71" s="99" t="s">
        <v>519</v>
      </c>
      <c r="L71" s="99" t="s">
        <v>519</v>
      </c>
      <c r="M71" s="99" t="s">
        <v>520</v>
      </c>
      <c r="N71" s="100">
        <v>133086.1</v>
      </c>
      <c r="O71" s="100">
        <v>0</v>
      </c>
      <c r="P71" s="100">
        <f>N71-O71</f>
        <v>133086.1</v>
      </c>
      <c r="Q71" s="101" t="s">
        <v>521</v>
      </c>
      <c r="R71" s="102" t="s">
        <v>522</v>
      </c>
      <c r="S71" s="102"/>
      <c r="T71" s="102"/>
      <c r="U71" s="99"/>
      <c r="V71" s="99"/>
      <c r="W71" s="99"/>
      <c r="X71" s="99"/>
      <c r="Y71" s="103">
        <v>42613</v>
      </c>
      <c r="Z71" s="99"/>
      <c r="AA71" s="99"/>
      <c r="AB71" s="99"/>
      <c r="AC71" s="104" t="s">
        <v>941</v>
      </c>
    </row>
    <row r="72" spans="1:29" ht="15" customHeight="1" outlineLevel="5">
      <c r="A72" s="91"/>
      <c r="B72" s="92"/>
      <c r="C72" s="92"/>
      <c r="D72" s="92"/>
      <c r="E72" s="92"/>
      <c r="F72" s="92"/>
      <c r="G72" s="549"/>
      <c r="H72" s="92"/>
      <c r="I72" s="92" t="s">
        <v>532</v>
      </c>
      <c r="J72" s="92"/>
      <c r="K72" s="92"/>
      <c r="L72" s="92"/>
      <c r="M72" s="92"/>
      <c r="N72" s="93"/>
      <c r="O72" s="93"/>
      <c r="P72" s="93"/>
      <c r="Q72" s="94"/>
      <c r="R72" s="95"/>
      <c r="S72" s="95"/>
      <c r="T72" s="95"/>
      <c r="U72" s="92"/>
      <c r="V72" s="92"/>
      <c r="W72" s="92"/>
      <c r="X72" s="92"/>
      <c r="Y72" s="96"/>
      <c r="Z72" s="92"/>
      <c r="AA72" s="92"/>
      <c r="AB72" s="92"/>
      <c r="AC72" s="97"/>
    </row>
    <row r="73" spans="1:29" ht="15" customHeight="1" outlineLevel="4">
      <c r="A73" s="91"/>
      <c r="B73" s="92"/>
      <c r="C73" s="92"/>
      <c r="D73" s="92"/>
      <c r="E73" s="92" t="s">
        <v>928</v>
      </c>
      <c r="F73" s="92" t="s">
        <v>929</v>
      </c>
      <c r="G73" s="549"/>
      <c r="H73" s="92"/>
      <c r="I73" s="92" t="s">
        <v>532</v>
      </c>
      <c r="J73" s="92"/>
      <c r="K73" s="92"/>
      <c r="L73" s="92"/>
      <c r="M73" s="92"/>
      <c r="N73" s="93">
        <f>SUM(N74:N76)</f>
        <v>0</v>
      </c>
      <c r="O73" s="93">
        <f>SUM(O74:O76)</f>
        <v>3987</v>
      </c>
      <c r="P73" s="93">
        <f>N73-O73</f>
        <v>-3987</v>
      </c>
      <c r="Q73" s="94"/>
      <c r="R73" s="95"/>
      <c r="S73" s="95"/>
      <c r="T73" s="95"/>
      <c r="U73" s="92"/>
      <c r="V73" s="92"/>
      <c r="W73" s="92"/>
      <c r="X73" s="92"/>
      <c r="Y73" s="96"/>
      <c r="Z73" s="92"/>
      <c r="AA73" s="92"/>
      <c r="AB73" s="92"/>
      <c r="AC73" s="97"/>
    </row>
    <row r="74" spans="1:29" ht="15" customHeight="1" outlineLevel="5">
      <c r="A74" s="98"/>
      <c r="B74" s="99"/>
      <c r="C74" s="99"/>
      <c r="D74" s="99"/>
      <c r="E74" s="99"/>
      <c r="F74" s="99" t="s">
        <v>917</v>
      </c>
      <c r="G74" s="550">
        <v>42643</v>
      </c>
      <c r="H74" s="99" t="s">
        <v>942</v>
      </c>
      <c r="I74" s="92" t="s">
        <v>532</v>
      </c>
      <c r="J74" s="99" t="s">
        <v>518</v>
      </c>
      <c r="K74" s="99" t="s">
        <v>519</v>
      </c>
      <c r="L74" s="99" t="s">
        <v>519</v>
      </c>
      <c r="M74" s="99" t="s">
        <v>520</v>
      </c>
      <c r="N74" s="100">
        <v>0</v>
      </c>
      <c r="O74" s="100">
        <v>987</v>
      </c>
      <c r="P74" s="100">
        <f t="shared" ref="P74:P75" si="11">N74-O74</f>
        <v>-987</v>
      </c>
      <c r="Q74" s="101" t="s">
        <v>521</v>
      </c>
      <c r="R74" s="102" t="s">
        <v>522</v>
      </c>
      <c r="S74" s="102"/>
      <c r="T74" s="102" t="s">
        <v>1125</v>
      </c>
      <c r="U74" s="99"/>
      <c r="V74" s="99"/>
      <c r="W74" s="99"/>
      <c r="X74" s="99"/>
      <c r="Y74" s="103">
        <v>42643</v>
      </c>
      <c r="Z74" s="99"/>
      <c r="AA74" s="99"/>
      <c r="AB74" s="99"/>
      <c r="AC74" s="104" t="s">
        <v>943</v>
      </c>
    </row>
    <row r="75" spans="1:29" ht="15" customHeight="1" outlineLevel="5">
      <c r="A75" s="98"/>
      <c r="B75" s="99"/>
      <c r="C75" s="99"/>
      <c r="D75" s="99"/>
      <c r="E75" s="99"/>
      <c r="F75" s="99" t="s">
        <v>917</v>
      </c>
      <c r="G75" s="550">
        <v>42643</v>
      </c>
      <c r="H75" s="99" t="s">
        <v>942</v>
      </c>
      <c r="I75" s="92" t="s">
        <v>532</v>
      </c>
      <c r="J75" s="99" t="s">
        <v>518</v>
      </c>
      <c r="K75" s="99" t="s">
        <v>519</v>
      </c>
      <c r="L75" s="99" t="s">
        <v>519</v>
      </c>
      <c r="M75" s="99" t="s">
        <v>520</v>
      </c>
      <c r="N75" s="100">
        <v>0</v>
      </c>
      <c r="O75" s="100">
        <v>3000</v>
      </c>
      <c r="P75" s="100">
        <f t="shared" si="11"/>
        <v>-3000</v>
      </c>
      <c r="Q75" s="101" t="s">
        <v>521</v>
      </c>
      <c r="R75" s="102" t="s">
        <v>522</v>
      </c>
      <c r="S75" s="102"/>
      <c r="T75" s="102" t="s">
        <v>1126</v>
      </c>
      <c r="U75" s="99"/>
      <c r="V75" s="99"/>
      <c r="W75" s="99"/>
      <c r="X75" s="99"/>
      <c r="Y75" s="103">
        <v>42643</v>
      </c>
      <c r="Z75" s="99"/>
      <c r="AA75" s="99"/>
      <c r="AB75" s="99"/>
      <c r="AC75" s="104" t="s">
        <v>943</v>
      </c>
    </row>
    <row r="76" spans="1:29" outlineLevel="5">
      <c r="A76" s="91"/>
      <c r="B76" s="92"/>
      <c r="C76" s="92"/>
      <c r="D76" s="92"/>
      <c r="E76" s="92"/>
      <c r="F76" s="92"/>
      <c r="G76" s="549"/>
      <c r="H76" s="92"/>
      <c r="I76" s="92" t="s">
        <v>532</v>
      </c>
      <c r="J76" s="92"/>
      <c r="K76" s="92"/>
      <c r="L76" s="92"/>
      <c r="M76" s="92"/>
      <c r="N76" s="93"/>
      <c r="O76" s="93"/>
      <c r="P76" s="93"/>
      <c r="Q76" s="94"/>
      <c r="R76" s="95"/>
      <c r="S76" s="95"/>
      <c r="T76" s="95"/>
      <c r="U76" s="92"/>
      <c r="V76" s="92"/>
      <c r="W76" s="92"/>
      <c r="X76" s="92"/>
      <c r="Y76" s="96"/>
      <c r="Z76" s="92"/>
      <c r="AA76" s="92"/>
      <c r="AB76" s="92"/>
      <c r="AC76" s="97"/>
    </row>
    <row r="77" spans="1:29" outlineLevel="4">
      <c r="A77" s="91"/>
      <c r="B77" s="92"/>
      <c r="C77" s="92"/>
      <c r="D77" s="92"/>
      <c r="E77" s="92" t="s">
        <v>1026</v>
      </c>
      <c r="F77" s="92" t="s">
        <v>1027</v>
      </c>
      <c r="G77" s="549"/>
      <c r="H77" s="92"/>
      <c r="I77" s="92" t="s">
        <v>532</v>
      </c>
      <c r="J77" s="92"/>
      <c r="K77" s="92"/>
      <c r="L77" s="92"/>
      <c r="M77" s="92"/>
      <c r="N77" s="93">
        <f>SUM(N78:N79)</f>
        <v>139999</v>
      </c>
      <c r="O77" s="93">
        <f>SUM(O78:O79)</f>
        <v>0</v>
      </c>
      <c r="P77" s="93">
        <f>N77-O77</f>
        <v>139999</v>
      </c>
      <c r="Q77" s="94"/>
      <c r="R77" s="95"/>
      <c r="S77" s="95"/>
      <c r="T77" s="95"/>
      <c r="U77" s="92"/>
      <c r="V77" s="92"/>
      <c r="W77" s="92"/>
      <c r="X77" s="92"/>
      <c r="Y77" s="96"/>
      <c r="Z77" s="92"/>
      <c r="AA77" s="92"/>
      <c r="AB77" s="92"/>
      <c r="AC77" s="97"/>
    </row>
    <row r="78" spans="1:29" outlineLevel="5">
      <c r="A78" s="98"/>
      <c r="B78" s="99"/>
      <c r="C78" s="99"/>
      <c r="D78" s="99"/>
      <c r="E78" s="99"/>
      <c r="F78" s="99" t="s">
        <v>917</v>
      </c>
      <c r="G78" s="550">
        <v>42698</v>
      </c>
      <c r="H78" s="99" t="s">
        <v>1028</v>
      </c>
      <c r="I78" s="92" t="s">
        <v>532</v>
      </c>
      <c r="J78" s="99" t="s">
        <v>1029</v>
      </c>
      <c r="K78" s="99" t="s">
        <v>1030</v>
      </c>
      <c r="L78" s="99" t="s">
        <v>1031</v>
      </c>
      <c r="M78" s="99" t="s">
        <v>520</v>
      </c>
      <c r="N78" s="100">
        <v>139999</v>
      </c>
      <c r="O78" s="100">
        <v>0</v>
      </c>
      <c r="P78" s="100">
        <f>N78-O78</f>
        <v>139999</v>
      </c>
      <c r="Q78" s="101" t="s">
        <v>1032</v>
      </c>
      <c r="R78" s="102" t="s">
        <v>1033</v>
      </c>
      <c r="S78" s="102" t="s">
        <v>1034</v>
      </c>
      <c r="T78" s="102" t="s">
        <v>1035</v>
      </c>
      <c r="U78" s="99" t="s">
        <v>1036</v>
      </c>
      <c r="V78" s="99" t="s">
        <v>1037</v>
      </c>
      <c r="W78" s="99" t="s">
        <v>1038</v>
      </c>
      <c r="X78" s="99" t="s">
        <v>1039</v>
      </c>
      <c r="Y78" s="103">
        <v>42698</v>
      </c>
      <c r="Z78" s="99" t="s">
        <v>1040</v>
      </c>
      <c r="AA78" s="99" t="s">
        <v>1041</v>
      </c>
      <c r="AB78" s="99"/>
      <c r="AC78" s="104"/>
    </row>
    <row r="79" spans="1:29" outlineLevel="4">
      <c r="A79" s="91"/>
      <c r="B79" s="92"/>
      <c r="C79" s="92"/>
      <c r="D79" s="92"/>
      <c r="E79" s="92"/>
      <c r="F79" s="92"/>
      <c r="G79" s="549"/>
      <c r="H79" s="92"/>
      <c r="I79" s="92" t="s">
        <v>532</v>
      </c>
      <c r="J79" s="92"/>
      <c r="K79" s="92"/>
      <c r="L79" s="92"/>
      <c r="M79" s="92"/>
      <c r="N79" s="93"/>
      <c r="O79" s="93"/>
      <c r="P79" s="93"/>
      <c r="Q79" s="94"/>
      <c r="R79" s="95"/>
      <c r="S79" s="95"/>
      <c r="T79" s="95"/>
      <c r="U79" s="92"/>
      <c r="V79" s="92"/>
      <c r="W79" s="92"/>
      <c r="X79" s="92"/>
      <c r="Y79" s="96"/>
      <c r="Z79" s="92"/>
      <c r="AA79" s="92"/>
      <c r="AB79" s="92"/>
      <c r="AC79" s="97"/>
    </row>
    <row r="80" spans="1:29" ht="15" customHeight="1" outlineLevel="4">
      <c r="A80" s="91"/>
      <c r="B80" s="92"/>
      <c r="C80" s="92"/>
      <c r="D80" s="92"/>
      <c r="E80" s="92" t="s">
        <v>1042</v>
      </c>
      <c r="F80" s="92" t="s">
        <v>1043</v>
      </c>
      <c r="G80" s="549"/>
      <c r="H80" s="92"/>
      <c r="I80" s="92" t="s">
        <v>532</v>
      </c>
      <c r="J80" s="92"/>
      <c r="K80" s="92"/>
      <c r="L80" s="92"/>
      <c r="M80" s="92"/>
      <c r="N80" s="93">
        <f>SUM(N81:N86)</f>
        <v>2014102.92</v>
      </c>
      <c r="O80" s="93">
        <f>SUM(O81:O86)</f>
        <v>0</v>
      </c>
      <c r="P80" s="93">
        <f>N80-O80</f>
        <v>2014102.92</v>
      </c>
      <c r="Q80" s="94"/>
      <c r="R80" s="95"/>
      <c r="S80" s="95"/>
      <c r="T80" s="95"/>
      <c r="U80" s="92"/>
      <c r="V80" s="92"/>
      <c r="W80" s="92"/>
      <c r="X80" s="92"/>
      <c r="Y80" s="96"/>
      <c r="Z80" s="92"/>
      <c r="AA80" s="92"/>
      <c r="AB80" s="92"/>
      <c r="AC80" s="97"/>
    </row>
    <row r="81" spans="1:29" ht="15" customHeight="1" outlineLevel="5">
      <c r="A81" s="98"/>
      <c r="B81" s="99"/>
      <c r="C81" s="99"/>
      <c r="D81" s="99"/>
      <c r="E81" s="99"/>
      <c r="F81" s="99" t="s">
        <v>917</v>
      </c>
      <c r="G81" s="550">
        <v>42735</v>
      </c>
      <c r="H81" s="99" t="s">
        <v>1123</v>
      </c>
      <c r="I81" s="92" t="s">
        <v>532</v>
      </c>
      <c r="J81" s="99" t="s">
        <v>518</v>
      </c>
      <c r="K81" s="99" t="s">
        <v>519</v>
      </c>
      <c r="L81" s="99" t="s">
        <v>519</v>
      </c>
      <c r="M81" s="99" t="s">
        <v>520</v>
      </c>
      <c r="N81" s="100">
        <v>790211.08</v>
      </c>
      <c r="O81" s="100">
        <v>0</v>
      </c>
      <c r="P81" s="100">
        <f t="shared" ref="P81:P84" si="12">N81-O81</f>
        <v>790211.08</v>
      </c>
      <c r="Q81" s="101" t="s">
        <v>521</v>
      </c>
      <c r="R81" s="102" t="s">
        <v>522</v>
      </c>
      <c r="S81" s="102"/>
      <c r="T81" s="102" t="s">
        <v>1127</v>
      </c>
      <c r="U81" s="99"/>
      <c r="V81" s="99"/>
      <c r="W81" s="99"/>
      <c r="X81" s="99"/>
      <c r="Y81" s="103">
        <v>42735</v>
      </c>
      <c r="Z81" s="99"/>
      <c r="AA81" s="99"/>
      <c r="AB81" s="99"/>
      <c r="AC81" s="104" t="s">
        <v>1124</v>
      </c>
    </row>
    <row r="82" spans="1:29" ht="15" customHeight="1" outlineLevel="5">
      <c r="A82" s="98"/>
      <c r="B82" s="99"/>
      <c r="C82" s="99"/>
      <c r="D82" s="99"/>
      <c r="E82" s="99"/>
      <c r="F82" s="99" t="s">
        <v>917</v>
      </c>
      <c r="G82" s="550">
        <v>42735</v>
      </c>
      <c r="H82" s="99" t="s">
        <v>1123</v>
      </c>
      <c r="I82" s="92" t="s">
        <v>532</v>
      </c>
      <c r="J82" s="99" t="s">
        <v>518</v>
      </c>
      <c r="K82" s="99" t="s">
        <v>519</v>
      </c>
      <c r="L82" s="99" t="s">
        <v>519</v>
      </c>
      <c r="M82" s="99" t="s">
        <v>520</v>
      </c>
      <c r="N82" s="100">
        <v>132730.14000000001</v>
      </c>
      <c r="O82" s="100">
        <v>0</v>
      </c>
      <c r="P82" s="100">
        <f t="shared" si="12"/>
        <v>132730.14000000001</v>
      </c>
      <c r="Q82" s="101" t="s">
        <v>521</v>
      </c>
      <c r="R82" s="102" t="s">
        <v>522</v>
      </c>
      <c r="S82" s="102"/>
      <c r="T82" s="102" t="s">
        <v>1128</v>
      </c>
      <c r="U82" s="99"/>
      <c r="V82" s="99"/>
      <c r="W82" s="99"/>
      <c r="X82" s="99"/>
      <c r="Y82" s="103">
        <v>42735</v>
      </c>
      <c r="Z82" s="99"/>
      <c r="AA82" s="99"/>
      <c r="AB82" s="99"/>
      <c r="AC82" s="104" t="s">
        <v>1124</v>
      </c>
    </row>
    <row r="83" spans="1:29" ht="15" customHeight="1" outlineLevel="5">
      <c r="A83" s="98"/>
      <c r="B83" s="99"/>
      <c r="C83" s="99"/>
      <c r="D83" s="99"/>
      <c r="E83" s="99"/>
      <c r="F83" s="99" t="s">
        <v>917</v>
      </c>
      <c r="G83" s="550">
        <v>42735</v>
      </c>
      <c r="H83" s="99" t="s">
        <v>1123</v>
      </c>
      <c r="I83" s="92" t="s">
        <v>532</v>
      </c>
      <c r="J83" s="99" t="s">
        <v>518</v>
      </c>
      <c r="K83" s="99" t="s">
        <v>519</v>
      </c>
      <c r="L83" s="99" t="s">
        <v>519</v>
      </c>
      <c r="M83" s="99" t="s">
        <v>520</v>
      </c>
      <c r="N83" s="100">
        <v>127623.26</v>
      </c>
      <c r="O83" s="100">
        <v>0</v>
      </c>
      <c r="P83" s="100">
        <f t="shared" si="12"/>
        <v>127623.26</v>
      </c>
      <c r="Q83" s="101" t="s">
        <v>521</v>
      </c>
      <c r="R83" s="102" t="s">
        <v>522</v>
      </c>
      <c r="S83" s="102"/>
      <c r="T83" s="102" t="s">
        <v>1129</v>
      </c>
      <c r="U83" s="99"/>
      <c r="V83" s="99"/>
      <c r="W83" s="99"/>
      <c r="X83" s="99"/>
      <c r="Y83" s="103">
        <v>42735</v>
      </c>
      <c r="Z83" s="99"/>
      <c r="AA83" s="99"/>
      <c r="AB83" s="99"/>
      <c r="AC83" s="104" t="s">
        <v>1124</v>
      </c>
    </row>
    <row r="84" spans="1:29" ht="15" customHeight="1" outlineLevel="5">
      <c r="A84" s="98"/>
      <c r="B84" s="99"/>
      <c r="C84" s="99"/>
      <c r="D84" s="99"/>
      <c r="E84" s="99"/>
      <c r="F84" s="99" t="s">
        <v>917</v>
      </c>
      <c r="G84" s="550">
        <v>42735</v>
      </c>
      <c r="H84" s="99" t="s">
        <v>1123</v>
      </c>
      <c r="I84" s="92" t="s">
        <v>532</v>
      </c>
      <c r="J84" s="99" t="s">
        <v>518</v>
      </c>
      <c r="K84" s="99" t="s">
        <v>519</v>
      </c>
      <c r="L84" s="99" t="s">
        <v>519</v>
      </c>
      <c r="M84" s="99" t="s">
        <v>520</v>
      </c>
      <c r="N84" s="100">
        <v>64691.44</v>
      </c>
      <c r="O84" s="100">
        <v>0</v>
      </c>
      <c r="P84" s="100">
        <f t="shared" si="12"/>
        <v>64691.44</v>
      </c>
      <c r="Q84" s="101" t="s">
        <v>521</v>
      </c>
      <c r="R84" s="102" t="s">
        <v>522</v>
      </c>
      <c r="S84" s="102"/>
      <c r="T84" s="102" t="s">
        <v>1130</v>
      </c>
      <c r="U84" s="99"/>
      <c r="V84" s="99"/>
      <c r="W84" s="99"/>
      <c r="X84" s="99"/>
      <c r="Y84" s="103">
        <v>42735</v>
      </c>
      <c r="Z84" s="99"/>
      <c r="AA84" s="99"/>
      <c r="AB84" s="99"/>
      <c r="AC84" s="104" t="s">
        <v>1124</v>
      </c>
    </row>
    <row r="85" spans="1:29" outlineLevel="4">
      <c r="A85" s="91"/>
      <c r="B85" s="92"/>
      <c r="C85" s="92"/>
      <c r="D85" s="92"/>
      <c r="E85" s="92"/>
      <c r="F85" s="92"/>
      <c r="G85" s="549"/>
      <c r="H85" s="92"/>
      <c r="I85" s="92" t="s">
        <v>532</v>
      </c>
      <c r="J85" s="92"/>
      <c r="K85" s="92"/>
      <c r="L85" s="92"/>
      <c r="M85" s="92"/>
      <c r="N85" s="93"/>
      <c r="O85" s="93"/>
      <c r="P85" s="93"/>
      <c r="Q85" s="94"/>
      <c r="R85" s="95"/>
      <c r="S85" s="95"/>
      <c r="T85" s="95"/>
      <c r="U85" s="92"/>
      <c r="V85" s="92"/>
      <c r="W85" s="92"/>
      <c r="X85" s="92"/>
      <c r="Y85" s="96"/>
      <c r="Z85" s="92"/>
      <c r="AA85" s="92"/>
      <c r="AB85" s="92"/>
      <c r="AC85" s="97"/>
    </row>
    <row r="86" spans="1:29" outlineLevel="3">
      <c r="A86" s="91"/>
      <c r="B86" s="92"/>
      <c r="C86" s="92"/>
      <c r="D86" s="92" t="s">
        <v>819</v>
      </c>
      <c r="E86" s="92" t="s">
        <v>820</v>
      </c>
      <c r="F86" s="92"/>
      <c r="G86" s="549"/>
      <c r="H86" s="92"/>
      <c r="I86" s="92" t="s">
        <v>819</v>
      </c>
      <c r="J86" s="92"/>
      <c r="K86" s="92"/>
      <c r="L86" s="92"/>
      <c r="M86" s="92"/>
      <c r="N86" s="93">
        <f>SUM(N87:N89)/2</f>
        <v>898847</v>
      </c>
      <c r="O86" s="93">
        <f>SUM(O87:O89)/2</f>
        <v>0</v>
      </c>
      <c r="P86" s="93">
        <f>N86-O86</f>
        <v>898847</v>
      </c>
      <c r="Q86" s="94"/>
      <c r="R86" s="95"/>
      <c r="S86" s="95"/>
      <c r="T86" s="95"/>
      <c r="U86" s="92"/>
      <c r="V86" s="92"/>
      <c r="W86" s="92"/>
      <c r="X86" s="92"/>
      <c r="Y86" s="96"/>
      <c r="Z86" s="92"/>
      <c r="AA86" s="92"/>
      <c r="AB86" s="92"/>
      <c r="AC86" s="97"/>
    </row>
    <row r="87" spans="1:29" outlineLevel="4">
      <c r="A87" s="91"/>
      <c r="B87" s="92"/>
      <c r="C87" s="92"/>
      <c r="D87" s="92"/>
      <c r="E87" s="92" t="s">
        <v>523</v>
      </c>
      <c r="F87" s="92" t="s">
        <v>524</v>
      </c>
      <c r="G87" s="549"/>
      <c r="H87" s="92"/>
      <c r="I87" s="92" t="s">
        <v>819</v>
      </c>
      <c r="J87" s="92"/>
      <c r="K87" s="92"/>
      <c r="L87" s="92"/>
      <c r="M87" s="92"/>
      <c r="N87" s="93">
        <f>SUM(N88:N89)</f>
        <v>898847</v>
      </c>
      <c r="O87" s="93">
        <f>SUM(O88:O89)</f>
        <v>0</v>
      </c>
      <c r="P87" s="93">
        <f>N87-O87</f>
        <v>898847</v>
      </c>
      <c r="Q87" s="94"/>
      <c r="R87" s="95"/>
      <c r="S87" s="95"/>
      <c r="T87" s="95"/>
      <c r="U87" s="92"/>
      <c r="V87" s="92"/>
      <c r="W87" s="92"/>
      <c r="X87" s="92"/>
      <c r="Y87" s="96"/>
      <c r="Z87" s="92"/>
      <c r="AA87" s="92"/>
      <c r="AB87" s="92"/>
      <c r="AC87" s="97"/>
    </row>
    <row r="88" spans="1:29" outlineLevel="5">
      <c r="A88" s="98"/>
      <c r="B88" s="99"/>
      <c r="C88" s="99"/>
      <c r="D88" s="99"/>
      <c r="E88" s="99"/>
      <c r="F88" s="99" t="s">
        <v>917</v>
      </c>
      <c r="G88" s="550">
        <v>42370</v>
      </c>
      <c r="H88" s="99" t="s">
        <v>525</v>
      </c>
      <c r="I88" s="92" t="s">
        <v>819</v>
      </c>
      <c r="J88" s="99" t="s">
        <v>518</v>
      </c>
      <c r="K88" s="99" t="s">
        <v>519</v>
      </c>
      <c r="L88" s="99" t="s">
        <v>519</v>
      </c>
      <c r="M88" s="99" t="s">
        <v>520</v>
      </c>
      <c r="N88" s="100">
        <v>898847</v>
      </c>
      <c r="O88" s="100">
        <v>0</v>
      </c>
      <c r="P88" s="100">
        <f>N88-O88</f>
        <v>898847</v>
      </c>
      <c r="Q88" s="101" t="s">
        <v>521</v>
      </c>
      <c r="R88" s="102" t="s">
        <v>522</v>
      </c>
      <c r="S88" s="102"/>
      <c r="T88" s="102"/>
      <c r="U88" s="99"/>
      <c r="V88" s="99"/>
      <c r="W88" s="99"/>
      <c r="X88" s="99"/>
      <c r="Y88" s="103">
        <v>42370</v>
      </c>
      <c r="Z88" s="99"/>
      <c r="AA88" s="99"/>
      <c r="AB88" s="99"/>
      <c r="AC88" s="104" t="s">
        <v>918</v>
      </c>
    </row>
    <row r="89" spans="1:29" outlineLevel="3">
      <c r="A89" s="91"/>
      <c r="B89" s="92"/>
      <c r="C89" s="92"/>
      <c r="D89" s="92"/>
      <c r="E89" s="92"/>
      <c r="F89" s="92"/>
      <c r="G89" s="549"/>
      <c r="H89" s="92"/>
      <c r="I89" s="92" t="s">
        <v>819</v>
      </c>
      <c r="J89" s="92"/>
      <c r="K89" s="92"/>
      <c r="L89" s="92"/>
      <c r="M89" s="92"/>
      <c r="N89" s="93"/>
      <c r="O89" s="93"/>
      <c r="P89" s="93"/>
      <c r="Q89" s="94"/>
      <c r="R89" s="95"/>
      <c r="S89" s="95"/>
      <c r="T89" s="95"/>
      <c r="U89" s="92"/>
      <c r="V89" s="92"/>
      <c r="W89" s="92"/>
      <c r="X89" s="92"/>
      <c r="Y89" s="96"/>
      <c r="Z89" s="92"/>
      <c r="AA89" s="92"/>
      <c r="AB89" s="92"/>
      <c r="AC89" s="97"/>
    </row>
    <row r="90" spans="1:29" outlineLevel="2">
      <c r="A90" s="84"/>
      <c r="B90" s="85"/>
      <c r="C90" s="85" t="s">
        <v>534</v>
      </c>
      <c r="D90" s="85" t="s">
        <v>535</v>
      </c>
      <c r="E90" s="85"/>
      <c r="F90" s="85"/>
      <c r="G90" s="548"/>
      <c r="H90" s="85"/>
      <c r="I90" s="85" t="s">
        <v>534</v>
      </c>
      <c r="J90" s="85"/>
      <c r="K90" s="85"/>
      <c r="L90" s="85"/>
      <c r="M90" s="85"/>
      <c r="N90" s="86">
        <f>SUM(N91:N98)/3</f>
        <v>23235.460000000003</v>
      </c>
      <c r="O90" s="86">
        <f>SUM(O91:O98)/3</f>
        <v>0</v>
      </c>
      <c r="P90" s="86">
        <f>N90-O90</f>
        <v>23235.460000000003</v>
      </c>
      <c r="Q90" s="87"/>
      <c r="R90" s="88"/>
      <c r="S90" s="88"/>
      <c r="T90" s="88"/>
      <c r="U90" s="85"/>
      <c r="V90" s="85"/>
      <c r="W90" s="85"/>
      <c r="X90" s="85"/>
      <c r="Y90" s="89"/>
      <c r="Z90" s="85"/>
      <c r="AA90" s="85"/>
      <c r="AB90" s="85"/>
      <c r="AC90" s="90"/>
    </row>
    <row r="91" spans="1:29" outlineLevel="3">
      <c r="A91" s="91"/>
      <c r="B91" s="92"/>
      <c r="C91" s="92"/>
      <c r="D91" s="92" t="s">
        <v>536</v>
      </c>
      <c r="E91" s="92" t="s">
        <v>537</v>
      </c>
      <c r="F91" s="92"/>
      <c r="G91" s="549"/>
      <c r="H91" s="92"/>
      <c r="I91" s="92" t="s">
        <v>536</v>
      </c>
      <c r="J91" s="92"/>
      <c r="K91" s="92"/>
      <c r="L91" s="92"/>
      <c r="M91" s="92"/>
      <c r="N91" s="93">
        <f>SUM(N92:N94)/2</f>
        <v>21542.240000000002</v>
      </c>
      <c r="O91" s="93">
        <f>SUM(O92:O94)/2</f>
        <v>0</v>
      </c>
      <c r="P91" s="93">
        <f>N91-O91</f>
        <v>21542.240000000002</v>
      </c>
      <c r="Q91" s="94"/>
      <c r="R91" s="95"/>
      <c r="S91" s="95"/>
      <c r="T91" s="95"/>
      <c r="U91" s="92"/>
      <c r="V91" s="92"/>
      <c r="W91" s="92"/>
      <c r="X91" s="92"/>
      <c r="Y91" s="96"/>
      <c r="Z91" s="92"/>
      <c r="AA91" s="92"/>
      <c r="AB91" s="92"/>
      <c r="AC91" s="97"/>
    </row>
    <row r="92" spans="1:29" outlineLevel="4">
      <c r="A92" s="91"/>
      <c r="B92" s="92"/>
      <c r="C92" s="92"/>
      <c r="D92" s="92"/>
      <c r="E92" s="92" t="s">
        <v>523</v>
      </c>
      <c r="F92" s="92" t="s">
        <v>524</v>
      </c>
      <c r="G92" s="549"/>
      <c r="H92" s="92"/>
      <c r="I92" s="92" t="s">
        <v>536</v>
      </c>
      <c r="J92" s="92"/>
      <c r="K92" s="92"/>
      <c r="L92" s="92"/>
      <c r="M92" s="92"/>
      <c r="N92" s="93">
        <f>SUM(N93:N94)</f>
        <v>21542.240000000002</v>
      </c>
      <c r="O92" s="93">
        <f>SUM(O93:O94)</f>
        <v>0</v>
      </c>
      <c r="P92" s="93">
        <f>N92-O92</f>
        <v>21542.240000000002</v>
      </c>
      <c r="Q92" s="94"/>
      <c r="R92" s="95"/>
      <c r="S92" s="95"/>
      <c r="T92" s="95"/>
      <c r="U92" s="92"/>
      <c r="V92" s="92"/>
      <c r="W92" s="92"/>
      <c r="X92" s="92"/>
      <c r="Y92" s="96"/>
      <c r="Z92" s="92"/>
      <c r="AA92" s="92"/>
      <c r="AB92" s="92"/>
      <c r="AC92" s="97"/>
    </row>
    <row r="93" spans="1:29" outlineLevel="5">
      <c r="A93" s="98"/>
      <c r="B93" s="99"/>
      <c r="C93" s="99"/>
      <c r="D93" s="99"/>
      <c r="E93" s="99"/>
      <c r="F93" s="99" t="s">
        <v>917</v>
      </c>
      <c r="G93" s="550">
        <v>42370</v>
      </c>
      <c r="H93" s="99" t="s">
        <v>525</v>
      </c>
      <c r="I93" s="92" t="s">
        <v>536</v>
      </c>
      <c r="J93" s="99" t="s">
        <v>518</v>
      </c>
      <c r="K93" s="99" t="s">
        <v>519</v>
      </c>
      <c r="L93" s="99" t="s">
        <v>519</v>
      </c>
      <c r="M93" s="99" t="s">
        <v>520</v>
      </c>
      <c r="N93" s="100">
        <v>21542.240000000002</v>
      </c>
      <c r="O93" s="100">
        <v>0</v>
      </c>
      <c r="P93" s="100">
        <f>N93-O93</f>
        <v>21542.240000000002</v>
      </c>
      <c r="Q93" s="101" t="s">
        <v>521</v>
      </c>
      <c r="R93" s="102" t="s">
        <v>522</v>
      </c>
      <c r="S93" s="102"/>
      <c r="T93" s="102"/>
      <c r="U93" s="99"/>
      <c r="V93" s="99"/>
      <c r="W93" s="99"/>
      <c r="X93" s="99"/>
      <c r="Y93" s="103">
        <v>42370</v>
      </c>
      <c r="Z93" s="99"/>
      <c r="AA93" s="99"/>
      <c r="AB93" s="99"/>
      <c r="AC93" s="104" t="s">
        <v>918</v>
      </c>
    </row>
    <row r="94" spans="1:29" outlineLevel="4">
      <c r="A94" s="91"/>
      <c r="B94" s="92"/>
      <c r="C94" s="92"/>
      <c r="D94" s="92"/>
      <c r="E94" s="92"/>
      <c r="F94" s="92"/>
      <c r="G94" s="549"/>
      <c r="H94" s="92"/>
      <c r="I94" s="92" t="s">
        <v>536</v>
      </c>
      <c r="J94" s="92"/>
      <c r="K94" s="92"/>
      <c r="L94" s="92"/>
      <c r="M94" s="92"/>
      <c r="N94" s="93"/>
      <c r="O94" s="93"/>
      <c r="P94" s="93"/>
      <c r="Q94" s="94"/>
      <c r="R94" s="95"/>
      <c r="S94" s="95"/>
      <c r="T94" s="95"/>
      <c r="U94" s="92"/>
      <c r="V94" s="92"/>
      <c r="W94" s="92"/>
      <c r="X94" s="92"/>
      <c r="Y94" s="96"/>
      <c r="Z94" s="92"/>
      <c r="AA94" s="92"/>
      <c r="AB94" s="92"/>
      <c r="AC94" s="97"/>
    </row>
    <row r="95" spans="1:29" outlineLevel="3">
      <c r="A95" s="91"/>
      <c r="B95" s="92"/>
      <c r="C95" s="92"/>
      <c r="D95" s="92" t="s">
        <v>821</v>
      </c>
      <c r="E95" s="92" t="s">
        <v>822</v>
      </c>
      <c r="F95" s="92"/>
      <c r="G95" s="549"/>
      <c r="H95" s="92"/>
      <c r="I95" s="92" t="s">
        <v>821</v>
      </c>
      <c r="J95" s="92"/>
      <c r="K95" s="92"/>
      <c r="L95" s="92"/>
      <c r="M95" s="92"/>
      <c r="N95" s="93">
        <f>SUM(N96:N98)/2</f>
        <v>1693.22</v>
      </c>
      <c r="O95" s="93">
        <f>SUM(O96:O98)/2</f>
        <v>0</v>
      </c>
      <c r="P95" s="93">
        <f>N95-O95</f>
        <v>1693.22</v>
      </c>
      <c r="Q95" s="94"/>
      <c r="R95" s="95"/>
      <c r="S95" s="95"/>
      <c r="T95" s="95"/>
      <c r="U95" s="92"/>
      <c r="V95" s="92"/>
      <c r="W95" s="92"/>
      <c r="X95" s="92"/>
      <c r="Y95" s="96"/>
      <c r="Z95" s="92"/>
      <c r="AA95" s="92"/>
      <c r="AB95" s="92"/>
      <c r="AC95" s="97"/>
    </row>
    <row r="96" spans="1:29" outlineLevel="4">
      <c r="A96" s="91"/>
      <c r="B96" s="92"/>
      <c r="C96" s="92"/>
      <c r="D96" s="92"/>
      <c r="E96" s="92" t="s">
        <v>523</v>
      </c>
      <c r="F96" s="92" t="s">
        <v>524</v>
      </c>
      <c r="G96" s="549"/>
      <c r="H96" s="92"/>
      <c r="I96" s="92" t="s">
        <v>821</v>
      </c>
      <c r="J96" s="92"/>
      <c r="K96" s="92"/>
      <c r="L96" s="92"/>
      <c r="M96" s="92"/>
      <c r="N96" s="93">
        <f>SUM(N97:N98)</f>
        <v>1693.22</v>
      </c>
      <c r="O96" s="93">
        <f>SUM(O97:O98)</f>
        <v>0</v>
      </c>
      <c r="P96" s="93">
        <f>N96-O96</f>
        <v>1693.22</v>
      </c>
      <c r="Q96" s="94"/>
      <c r="R96" s="95"/>
      <c r="S96" s="95"/>
      <c r="T96" s="95"/>
      <c r="U96" s="92"/>
      <c r="V96" s="92"/>
      <c r="W96" s="92"/>
      <c r="X96" s="92"/>
      <c r="Y96" s="96"/>
      <c r="Z96" s="92"/>
      <c r="AA96" s="92"/>
      <c r="AB96" s="92"/>
      <c r="AC96" s="97"/>
    </row>
    <row r="97" spans="1:29" outlineLevel="5">
      <c r="A97" s="98"/>
      <c r="B97" s="99"/>
      <c r="C97" s="99"/>
      <c r="D97" s="99"/>
      <c r="E97" s="99"/>
      <c r="F97" s="99" t="s">
        <v>917</v>
      </c>
      <c r="G97" s="550">
        <v>42370</v>
      </c>
      <c r="H97" s="99" t="s">
        <v>525</v>
      </c>
      <c r="I97" s="92" t="s">
        <v>821</v>
      </c>
      <c r="J97" s="99" t="s">
        <v>518</v>
      </c>
      <c r="K97" s="99" t="s">
        <v>519</v>
      </c>
      <c r="L97" s="99" t="s">
        <v>519</v>
      </c>
      <c r="M97" s="99" t="s">
        <v>520</v>
      </c>
      <c r="N97" s="100">
        <v>1693.22</v>
      </c>
      <c r="O97" s="100">
        <v>0</v>
      </c>
      <c r="P97" s="100">
        <f>N97-O97</f>
        <v>1693.22</v>
      </c>
      <c r="Q97" s="101" t="s">
        <v>521</v>
      </c>
      <c r="R97" s="102" t="s">
        <v>522</v>
      </c>
      <c r="S97" s="102"/>
      <c r="T97" s="102"/>
      <c r="U97" s="99"/>
      <c r="V97" s="99"/>
      <c r="W97" s="99"/>
      <c r="X97" s="99"/>
      <c r="Y97" s="103">
        <v>42370</v>
      </c>
      <c r="Z97" s="99"/>
      <c r="AA97" s="99"/>
      <c r="AB97" s="99"/>
      <c r="AC97" s="104" t="s">
        <v>918</v>
      </c>
    </row>
    <row r="98" spans="1:29" outlineLevel="3">
      <c r="A98" s="91"/>
      <c r="B98" s="92"/>
      <c r="C98" s="92"/>
      <c r="D98" s="92"/>
      <c r="E98" s="92"/>
      <c r="F98" s="92"/>
      <c r="G98" s="549"/>
      <c r="H98" s="92"/>
      <c r="I98" s="92" t="s">
        <v>821</v>
      </c>
      <c r="J98" s="92"/>
      <c r="K98" s="92"/>
      <c r="L98" s="92"/>
      <c r="M98" s="92"/>
      <c r="N98" s="93"/>
      <c r="O98" s="93"/>
      <c r="P98" s="93"/>
      <c r="Q98" s="94"/>
      <c r="R98" s="95"/>
      <c r="S98" s="95"/>
      <c r="T98" s="95"/>
      <c r="U98" s="92"/>
      <c r="V98" s="92"/>
      <c r="W98" s="92"/>
      <c r="X98" s="92"/>
      <c r="Y98" s="96"/>
      <c r="Z98" s="92"/>
      <c r="AA98" s="92"/>
      <c r="AB98" s="92"/>
      <c r="AC98" s="97"/>
    </row>
    <row r="99" spans="1:29" outlineLevel="2">
      <c r="A99" s="84"/>
      <c r="B99" s="85"/>
      <c r="C99" s="85" t="s">
        <v>538</v>
      </c>
      <c r="D99" s="85" t="s">
        <v>539</v>
      </c>
      <c r="E99" s="85"/>
      <c r="F99" s="85"/>
      <c r="G99" s="548"/>
      <c r="H99" s="85"/>
      <c r="I99" s="85" t="s">
        <v>538</v>
      </c>
      <c r="J99" s="85"/>
      <c r="K99" s="85"/>
      <c r="L99" s="85"/>
      <c r="M99" s="85"/>
      <c r="N99" s="86">
        <f>SUM(N100:N107)/3</f>
        <v>287488.61000000004</v>
      </c>
      <c r="O99" s="86">
        <f>SUM(O100:O107)/3</f>
        <v>0</v>
      </c>
      <c r="P99" s="86">
        <f>N99-O99</f>
        <v>287488.61000000004</v>
      </c>
      <c r="Q99" s="87"/>
      <c r="R99" s="88"/>
      <c r="S99" s="88"/>
      <c r="T99" s="88"/>
      <c r="U99" s="85"/>
      <c r="V99" s="85"/>
      <c r="W99" s="85"/>
      <c r="X99" s="85"/>
      <c r="Y99" s="89"/>
      <c r="Z99" s="85"/>
      <c r="AA99" s="85"/>
      <c r="AB99" s="85"/>
      <c r="AC99" s="90"/>
    </row>
    <row r="100" spans="1:29" outlineLevel="3">
      <c r="A100" s="91"/>
      <c r="B100" s="92"/>
      <c r="C100" s="92"/>
      <c r="D100" s="92" t="s">
        <v>540</v>
      </c>
      <c r="E100" s="92" t="s">
        <v>541</v>
      </c>
      <c r="F100" s="92"/>
      <c r="G100" s="549"/>
      <c r="H100" s="92"/>
      <c r="I100" s="92" t="s">
        <v>540</v>
      </c>
      <c r="J100" s="92"/>
      <c r="K100" s="92"/>
      <c r="L100" s="92"/>
      <c r="M100" s="92"/>
      <c r="N100" s="93">
        <f>SUM(N101:N103)/2</f>
        <v>218147.07</v>
      </c>
      <c r="O100" s="93">
        <f>SUM(O101:O103)/2</f>
        <v>0</v>
      </c>
      <c r="P100" s="93">
        <f>N100-O100</f>
        <v>218147.07</v>
      </c>
      <c r="Q100" s="94"/>
      <c r="R100" s="95"/>
      <c r="S100" s="95"/>
      <c r="T100" s="95"/>
      <c r="U100" s="92"/>
      <c r="V100" s="92"/>
      <c r="W100" s="92"/>
      <c r="X100" s="92"/>
      <c r="Y100" s="96"/>
      <c r="Z100" s="92"/>
      <c r="AA100" s="92"/>
      <c r="AB100" s="92"/>
      <c r="AC100" s="97"/>
    </row>
    <row r="101" spans="1:29" outlineLevel="4">
      <c r="A101" s="91"/>
      <c r="B101" s="92"/>
      <c r="C101" s="92"/>
      <c r="D101" s="92"/>
      <c r="E101" s="92" t="s">
        <v>523</v>
      </c>
      <c r="F101" s="92" t="s">
        <v>524</v>
      </c>
      <c r="G101" s="549"/>
      <c r="H101" s="92"/>
      <c r="I101" s="92" t="s">
        <v>540</v>
      </c>
      <c r="J101" s="92"/>
      <c r="K101" s="92"/>
      <c r="L101" s="92"/>
      <c r="M101" s="92"/>
      <c r="N101" s="93">
        <f>SUM(N102:N103)</f>
        <v>218147.07</v>
      </c>
      <c r="O101" s="93">
        <f>SUM(O102:O103)</f>
        <v>0</v>
      </c>
      <c r="P101" s="93">
        <f>N101-O101</f>
        <v>218147.07</v>
      </c>
      <c r="Q101" s="94"/>
      <c r="R101" s="95"/>
      <c r="S101" s="95"/>
      <c r="T101" s="95"/>
      <c r="U101" s="92"/>
      <c r="V101" s="92"/>
      <c r="W101" s="92"/>
      <c r="X101" s="92"/>
      <c r="Y101" s="96"/>
      <c r="Z101" s="92"/>
      <c r="AA101" s="92"/>
      <c r="AB101" s="92"/>
      <c r="AC101" s="97"/>
    </row>
    <row r="102" spans="1:29" ht="15" customHeight="1" outlineLevel="5">
      <c r="A102" s="98"/>
      <c r="B102" s="99"/>
      <c r="C102" s="99"/>
      <c r="D102" s="99"/>
      <c r="E102" s="99"/>
      <c r="F102" s="99" t="s">
        <v>917</v>
      </c>
      <c r="G102" s="550">
        <v>42370</v>
      </c>
      <c r="H102" s="99" t="s">
        <v>525</v>
      </c>
      <c r="I102" s="92" t="s">
        <v>540</v>
      </c>
      <c r="J102" s="99" t="s">
        <v>518</v>
      </c>
      <c r="K102" s="99" t="s">
        <v>519</v>
      </c>
      <c r="L102" s="99" t="s">
        <v>519</v>
      </c>
      <c r="M102" s="99" t="s">
        <v>520</v>
      </c>
      <c r="N102" s="100">
        <v>218147.07</v>
      </c>
      <c r="O102" s="100">
        <v>0</v>
      </c>
      <c r="P102" s="100">
        <f>N102-O102</f>
        <v>218147.07</v>
      </c>
      <c r="Q102" s="101" t="s">
        <v>521</v>
      </c>
      <c r="R102" s="102" t="s">
        <v>522</v>
      </c>
      <c r="S102" s="102"/>
      <c r="T102" s="102"/>
      <c r="U102" s="99"/>
      <c r="V102" s="99"/>
      <c r="W102" s="99"/>
      <c r="X102" s="99"/>
      <c r="Y102" s="103">
        <v>42370</v>
      </c>
      <c r="Z102" s="99"/>
      <c r="AA102" s="99"/>
      <c r="AB102" s="99"/>
      <c r="AC102" s="104" t="s">
        <v>918</v>
      </c>
    </row>
    <row r="103" spans="1:29" outlineLevel="4">
      <c r="A103" s="91"/>
      <c r="B103" s="92"/>
      <c r="C103" s="92"/>
      <c r="D103" s="92"/>
      <c r="E103" s="92"/>
      <c r="F103" s="92"/>
      <c r="G103" s="549"/>
      <c r="H103" s="92"/>
      <c r="I103" s="92" t="s">
        <v>540</v>
      </c>
      <c r="J103" s="92"/>
      <c r="K103" s="92"/>
      <c r="L103" s="92"/>
      <c r="M103" s="92"/>
      <c r="N103" s="93"/>
      <c r="O103" s="93"/>
      <c r="P103" s="93"/>
      <c r="Q103" s="94"/>
      <c r="R103" s="95"/>
      <c r="S103" s="95"/>
      <c r="T103" s="95"/>
      <c r="U103" s="92"/>
      <c r="V103" s="92"/>
      <c r="W103" s="92"/>
      <c r="X103" s="92"/>
      <c r="Y103" s="96"/>
      <c r="Z103" s="92"/>
      <c r="AA103" s="92"/>
      <c r="AB103" s="92"/>
      <c r="AC103" s="97"/>
    </row>
    <row r="104" spans="1:29" outlineLevel="3">
      <c r="A104" s="91"/>
      <c r="B104" s="92"/>
      <c r="C104" s="92"/>
      <c r="D104" s="92" t="s">
        <v>823</v>
      </c>
      <c r="E104" s="92" t="s">
        <v>824</v>
      </c>
      <c r="F104" s="92"/>
      <c r="G104" s="549"/>
      <c r="H104" s="92"/>
      <c r="I104" s="92" t="s">
        <v>823</v>
      </c>
      <c r="J104" s="92"/>
      <c r="K104" s="92"/>
      <c r="L104" s="92"/>
      <c r="M104" s="92"/>
      <c r="N104" s="93">
        <f>SUM(N105:N107)/2</f>
        <v>69341.539999999994</v>
      </c>
      <c r="O104" s="93">
        <f>SUM(O105:O107)/2</f>
        <v>0</v>
      </c>
      <c r="P104" s="93">
        <f>N104-O104</f>
        <v>69341.539999999994</v>
      </c>
      <c r="Q104" s="94"/>
      <c r="R104" s="95"/>
      <c r="S104" s="95"/>
      <c r="T104" s="95"/>
      <c r="U104" s="92"/>
      <c r="V104" s="92"/>
      <c r="W104" s="92"/>
      <c r="X104" s="92"/>
      <c r="Y104" s="96"/>
      <c r="Z104" s="92"/>
      <c r="AA104" s="92"/>
      <c r="AB104" s="92"/>
      <c r="AC104" s="97"/>
    </row>
    <row r="105" spans="1:29" outlineLevel="4">
      <c r="A105" s="91"/>
      <c r="B105" s="92"/>
      <c r="C105" s="92"/>
      <c r="D105" s="92"/>
      <c r="E105" s="92" t="s">
        <v>523</v>
      </c>
      <c r="F105" s="92" t="s">
        <v>524</v>
      </c>
      <c r="G105" s="549"/>
      <c r="H105" s="92"/>
      <c r="I105" s="92" t="s">
        <v>823</v>
      </c>
      <c r="J105" s="92"/>
      <c r="K105" s="92"/>
      <c r="L105" s="92"/>
      <c r="M105" s="92"/>
      <c r="N105" s="93">
        <f>SUM(N106:N107)</f>
        <v>69341.539999999994</v>
      </c>
      <c r="O105" s="93">
        <f>SUM(O106:O107)</f>
        <v>0</v>
      </c>
      <c r="P105" s="93">
        <f>N105-O105</f>
        <v>69341.539999999994</v>
      </c>
      <c r="Q105" s="94"/>
      <c r="R105" s="95"/>
      <c r="S105" s="95"/>
      <c r="T105" s="95"/>
      <c r="U105" s="92"/>
      <c r="V105" s="92"/>
      <c r="W105" s="92"/>
      <c r="X105" s="92"/>
      <c r="Y105" s="96"/>
      <c r="Z105" s="92"/>
      <c r="AA105" s="92"/>
      <c r="AB105" s="92"/>
      <c r="AC105" s="97"/>
    </row>
    <row r="106" spans="1:29" ht="15" customHeight="1" outlineLevel="5">
      <c r="A106" s="98"/>
      <c r="B106" s="99"/>
      <c r="C106" s="99"/>
      <c r="D106" s="99"/>
      <c r="E106" s="99"/>
      <c r="F106" s="99" t="s">
        <v>917</v>
      </c>
      <c r="G106" s="550">
        <v>42370</v>
      </c>
      <c r="H106" s="99" t="s">
        <v>525</v>
      </c>
      <c r="I106" s="92" t="s">
        <v>823</v>
      </c>
      <c r="J106" s="99" t="s">
        <v>518</v>
      </c>
      <c r="K106" s="99" t="s">
        <v>519</v>
      </c>
      <c r="L106" s="99" t="s">
        <v>519</v>
      </c>
      <c r="M106" s="99" t="s">
        <v>520</v>
      </c>
      <c r="N106" s="100">
        <v>69341.539999999994</v>
      </c>
      <c r="O106" s="100">
        <v>0</v>
      </c>
      <c r="P106" s="100">
        <f>N106-O106</f>
        <v>69341.539999999994</v>
      </c>
      <c r="Q106" s="101" t="s">
        <v>521</v>
      </c>
      <c r="R106" s="102" t="s">
        <v>522</v>
      </c>
      <c r="S106" s="102"/>
      <c r="T106" s="102"/>
      <c r="U106" s="99"/>
      <c r="V106" s="99"/>
      <c r="W106" s="99"/>
      <c r="X106" s="99"/>
      <c r="Y106" s="103">
        <v>42370</v>
      </c>
      <c r="Z106" s="99"/>
      <c r="AA106" s="99"/>
      <c r="AB106" s="99"/>
      <c r="AC106" s="104" t="s">
        <v>918</v>
      </c>
    </row>
    <row r="107" spans="1:29" outlineLevel="2">
      <c r="A107" s="91"/>
      <c r="B107" s="92"/>
      <c r="C107" s="92"/>
      <c r="D107" s="92"/>
      <c r="E107" s="92"/>
      <c r="F107" s="92"/>
      <c r="G107" s="549"/>
      <c r="H107" s="92"/>
      <c r="I107" s="92" t="s">
        <v>823</v>
      </c>
      <c r="J107" s="92"/>
      <c r="K107" s="92"/>
      <c r="L107" s="92"/>
      <c r="M107" s="92"/>
      <c r="N107" s="93"/>
      <c r="O107" s="93"/>
      <c r="P107" s="93"/>
      <c r="Q107" s="94"/>
      <c r="R107" s="95"/>
      <c r="S107" s="95"/>
      <c r="T107" s="95"/>
      <c r="U107" s="92"/>
      <c r="V107" s="92"/>
      <c r="W107" s="92"/>
      <c r="X107" s="92"/>
      <c r="Y107" s="96"/>
      <c r="Z107" s="92"/>
      <c r="AA107" s="92"/>
      <c r="AB107" s="92"/>
      <c r="AC107" s="97"/>
    </row>
    <row r="108" spans="1:29" outlineLevel="1">
      <c r="A108" s="77"/>
      <c r="B108" s="78" t="s">
        <v>542</v>
      </c>
      <c r="C108" s="78" t="s">
        <v>543</v>
      </c>
      <c r="D108" s="78"/>
      <c r="E108" s="78"/>
      <c r="F108" s="78"/>
      <c r="G108" s="547"/>
      <c r="H108" s="78"/>
      <c r="I108" s="78" t="s">
        <v>542</v>
      </c>
      <c r="J108" s="78"/>
      <c r="K108" s="78"/>
      <c r="L108" s="78"/>
      <c r="M108" s="78"/>
      <c r="N108" s="79">
        <f>SUM(N109:N157)/4</f>
        <v>86426286.538333327</v>
      </c>
      <c r="O108" s="79">
        <f>SUM(O109:O157)/4</f>
        <v>21391849.204999998</v>
      </c>
      <c r="P108" s="79">
        <f>N108-O108</f>
        <v>65034437.333333328</v>
      </c>
      <c r="Q108" s="80"/>
      <c r="R108" s="81"/>
      <c r="S108" s="81"/>
      <c r="T108" s="81"/>
      <c r="U108" s="78"/>
      <c r="V108" s="78"/>
      <c r="W108" s="78"/>
      <c r="X108" s="78"/>
      <c r="Y108" s="82"/>
      <c r="Z108" s="78"/>
      <c r="AA108" s="78"/>
      <c r="AB108" s="78"/>
      <c r="AC108" s="83"/>
    </row>
    <row r="109" spans="1:29" outlineLevel="2">
      <c r="A109" s="84"/>
      <c r="B109" s="85"/>
      <c r="C109" s="85" t="s">
        <v>544</v>
      </c>
      <c r="D109" s="85" t="s">
        <v>545</v>
      </c>
      <c r="E109" s="85"/>
      <c r="F109" s="85"/>
      <c r="G109" s="548"/>
      <c r="H109" s="85"/>
      <c r="I109" s="85" t="s">
        <v>544</v>
      </c>
      <c r="J109" s="85"/>
      <c r="K109" s="85"/>
      <c r="L109" s="85"/>
      <c r="M109" s="85"/>
      <c r="N109" s="86">
        <f>SUM(N110:N123)/3</f>
        <v>65707370.559999995</v>
      </c>
      <c r="O109" s="86">
        <f>SUM(O110:O123)/3</f>
        <v>20416376.609999999</v>
      </c>
      <c r="P109" s="86">
        <f>N109-O109</f>
        <v>45290993.949999996</v>
      </c>
      <c r="Q109" s="87"/>
      <c r="R109" s="88"/>
      <c r="S109" s="88"/>
      <c r="T109" s="88"/>
      <c r="U109" s="85"/>
      <c r="V109" s="85"/>
      <c r="W109" s="85"/>
      <c r="X109" s="85"/>
      <c r="Y109" s="89"/>
      <c r="Z109" s="85"/>
      <c r="AA109" s="85"/>
      <c r="AB109" s="85"/>
      <c r="AC109" s="90"/>
    </row>
    <row r="110" spans="1:29" outlineLevel="3">
      <c r="A110" s="91"/>
      <c r="B110" s="92"/>
      <c r="C110" s="92"/>
      <c r="D110" s="92" t="s">
        <v>546</v>
      </c>
      <c r="E110" s="92" t="s">
        <v>547</v>
      </c>
      <c r="F110" s="92"/>
      <c r="G110" s="549"/>
      <c r="H110" s="92"/>
      <c r="I110" s="92" t="s">
        <v>546</v>
      </c>
      <c r="J110" s="92"/>
      <c r="K110" s="92"/>
      <c r="L110" s="92"/>
      <c r="M110" s="92"/>
      <c r="N110" s="93">
        <f>SUM(N111:N123)/2</f>
        <v>65707370.560000002</v>
      </c>
      <c r="O110" s="93">
        <f>SUM(O111:O123)/2</f>
        <v>20416376.609999999</v>
      </c>
      <c r="P110" s="93">
        <f>N110-O110</f>
        <v>45290993.950000003</v>
      </c>
      <c r="Q110" s="94"/>
      <c r="R110" s="95"/>
      <c r="S110" s="95"/>
      <c r="T110" s="95"/>
      <c r="U110" s="92"/>
      <c r="V110" s="92"/>
      <c r="W110" s="92"/>
      <c r="X110" s="92"/>
      <c r="Y110" s="96"/>
      <c r="Z110" s="92"/>
      <c r="AA110" s="92"/>
      <c r="AB110" s="92"/>
      <c r="AC110" s="97"/>
    </row>
    <row r="111" spans="1:29" outlineLevel="4">
      <c r="A111" s="91"/>
      <c r="B111" s="92"/>
      <c r="C111" s="92"/>
      <c r="D111" s="92"/>
      <c r="E111" s="92" t="s">
        <v>523</v>
      </c>
      <c r="F111" s="92" t="s">
        <v>524</v>
      </c>
      <c r="G111" s="549"/>
      <c r="H111" s="92"/>
      <c r="I111" s="92" t="s">
        <v>546</v>
      </c>
      <c r="J111" s="92"/>
      <c r="K111" s="92"/>
      <c r="L111" s="92"/>
      <c r="M111" s="92"/>
      <c r="N111" s="93">
        <f>SUM(N112:N113)</f>
        <v>8792257.8399999999</v>
      </c>
      <c r="O111" s="93">
        <f>SUM(O112:O113)</f>
        <v>0</v>
      </c>
      <c r="P111" s="93">
        <f>N111-O111</f>
        <v>8792257.8399999999</v>
      </c>
      <c r="Q111" s="94"/>
      <c r="R111" s="95"/>
      <c r="S111" s="95"/>
      <c r="T111" s="95"/>
      <c r="U111" s="92"/>
      <c r="V111" s="92"/>
      <c r="W111" s="92"/>
      <c r="X111" s="92"/>
      <c r="Y111" s="96"/>
      <c r="Z111" s="92"/>
      <c r="AA111" s="92"/>
      <c r="AB111" s="92"/>
      <c r="AC111" s="97"/>
    </row>
    <row r="112" spans="1:29" ht="15" customHeight="1" outlineLevel="5">
      <c r="A112" s="98"/>
      <c r="B112" s="99"/>
      <c r="C112" s="99"/>
      <c r="D112" s="99"/>
      <c r="E112" s="99"/>
      <c r="F112" s="99" t="s">
        <v>917</v>
      </c>
      <c r="G112" s="550">
        <v>42370</v>
      </c>
      <c r="H112" s="99" t="s">
        <v>525</v>
      </c>
      <c r="I112" s="92" t="s">
        <v>546</v>
      </c>
      <c r="J112" s="99" t="s">
        <v>518</v>
      </c>
      <c r="K112" s="99" t="s">
        <v>519</v>
      </c>
      <c r="L112" s="99" t="s">
        <v>519</v>
      </c>
      <c r="M112" s="99" t="s">
        <v>520</v>
      </c>
      <c r="N112" s="100">
        <v>8792257.8399999999</v>
      </c>
      <c r="O112" s="100">
        <v>0</v>
      </c>
      <c r="P112" s="100">
        <f>N112-O112</f>
        <v>8792257.8399999999</v>
      </c>
      <c r="Q112" s="101" t="s">
        <v>521</v>
      </c>
      <c r="R112" s="102" t="s">
        <v>522</v>
      </c>
      <c r="S112" s="102"/>
      <c r="T112" s="102"/>
      <c r="U112" s="99"/>
      <c r="V112" s="99"/>
      <c r="W112" s="99"/>
      <c r="X112" s="99"/>
      <c r="Y112" s="103">
        <v>42370</v>
      </c>
      <c r="Z112" s="99"/>
      <c r="AA112" s="99"/>
      <c r="AB112" s="99"/>
      <c r="AC112" s="104" t="s">
        <v>918</v>
      </c>
    </row>
    <row r="113" spans="1:29" ht="15" customHeight="1" outlineLevel="5">
      <c r="A113" s="91"/>
      <c r="B113" s="92"/>
      <c r="C113" s="92"/>
      <c r="D113" s="92"/>
      <c r="E113" s="92"/>
      <c r="F113" s="92"/>
      <c r="G113" s="549"/>
      <c r="H113" s="92"/>
      <c r="I113" s="92" t="s">
        <v>546</v>
      </c>
      <c r="J113" s="92"/>
      <c r="K113" s="92"/>
      <c r="L113" s="92"/>
      <c r="M113" s="92"/>
      <c r="N113" s="93"/>
      <c r="O113" s="93"/>
      <c r="P113" s="93"/>
      <c r="Q113" s="94"/>
      <c r="R113" s="95"/>
      <c r="S113" s="95"/>
      <c r="T113" s="95"/>
      <c r="U113" s="92"/>
      <c r="V113" s="92"/>
      <c r="W113" s="92"/>
      <c r="X113" s="92"/>
      <c r="Y113" s="96"/>
      <c r="Z113" s="92"/>
      <c r="AA113" s="92"/>
      <c r="AB113" s="92"/>
      <c r="AC113" s="97"/>
    </row>
    <row r="114" spans="1:29" ht="15" customHeight="1" outlineLevel="4">
      <c r="A114" s="91"/>
      <c r="B114" s="92"/>
      <c r="C114" s="92"/>
      <c r="D114" s="92"/>
      <c r="E114" s="92" t="s">
        <v>928</v>
      </c>
      <c r="F114" s="92" t="s">
        <v>929</v>
      </c>
      <c r="G114" s="549"/>
      <c r="H114" s="92"/>
      <c r="I114" s="92" t="s">
        <v>546</v>
      </c>
      <c r="J114" s="92"/>
      <c r="K114" s="92"/>
      <c r="L114" s="92"/>
      <c r="M114" s="92"/>
      <c r="N114" s="93">
        <f>SUM(N115:N120)</f>
        <v>54964167.530000001</v>
      </c>
      <c r="O114" s="93">
        <f>SUM(O115:O120)</f>
        <v>20416376.609999999</v>
      </c>
      <c r="P114" s="93">
        <f t="shared" ref="P114:P119" si="13">N114-O114</f>
        <v>34547790.920000002</v>
      </c>
      <c r="Q114" s="94"/>
      <c r="R114" s="95"/>
      <c r="S114" s="95"/>
      <c r="T114" s="95"/>
      <c r="U114" s="92"/>
      <c r="V114" s="92"/>
      <c r="W114" s="92"/>
      <c r="X114" s="92"/>
      <c r="Y114" s="96"/>
      <c r="Z114" s="92"/>
      <c r="AA114" s="92"/>
      <c r="AB114" s="92"/>
      <c r="AC114" s="97"/>
    </row>
    <row r="115" spans="1:29" ht="15" customHeight="1" outlineLevel="5">
      <c r="A115" s="98"/>
      <c r="B115" s="99"/>
      <c r="C115" s="99"/>
      <c r="D115" s="99"/>
      <c r="E115" s="99"/>
      <c r="F115" s="99" t="s">
        <v>917</v>
      </c>
      <c r="G115" s="550">
        <v>42643</v>
      </c>
      <c r="H115" s="99" t="s">
        <v>944</v>
      </c>
      <c r="I115" s="92" t="s">
        <v>546</v>
      </c>
      <c r="J115" s="99" t="s">
        <v>518</v>
      </c>
      <c r="K115" s="99" t="s">
        <v>519</v>
      </c>
      <c r="L115" s="99" t="s">
        <v>519</v>
      </c>
      <c r="M115" s="99" t="s">
        <v>520</v>
      </c>
      <c r="N115" s="100">
        <v>20703624.199999999</v>
      </c>
      <c r="O115" s="100">
        <v>0</v>
      </c>
      <c r="P115" s="100">
        <f t="shared" si="13"/>
        <v>20703624.199999999</v>
      </c>
      <c r="Q115" s="101" t="s">
        <v>521</v>
      </c>
      <c r="R115" s="102" t="s">
        <v>522</v>
      </c>
      <c r="S115" s="102"/>
      <c r="T115" s="102"/>
      <c r="U115" s="99"/>
      <c r="V115" s="99"/>
      <c r="W115" s="99"/>
      <c r="X115" s="99"/>
      <c r="Y115" s="103">
        <v>42643</v>
      </c>
      <c r="Z115" s="99"/>
      <c r="AA115" s="99"/>
      <c r="AB115" s="99"/>
      <c r="AC115" s="104" t="s">
        <v>945</v>
      </c>
    </row>
    <row r="116" spans="1:29" ht="15" customHeight="1" outlineLevel="5">
      <c r="A116" s="98"/>
      <c r="B116" s="99"/>
      <c r="C116" s="99"/>
      <c r="D116" s="99"/>
      <c r="E116" s="99"/>
      <c r="F116" s="99" t="s">
        <v>917</v>
      </c>
      <c r="G116" s="550">
        <v>42643</v>
      </c>
      <c r="H116" s="99" t="s">
        <v>946</v>
      </c>
      <c r="I116" s="92" t="s">
        <v>546</v>
      </c>
      <c r="J116" s="99" t="s">
        <v>518</v>
      </c>
      <c r="K116" s="99" t="s">
        <v>519</v>
      </c>
      <c r="L116" s="99" t="s">
        <v>519</v>
      </c>
      <c r="M116" s="99" t="s">
        <v>520</v>
      </c>
      <c r="N116" s="100">
        <v>20416376.609999999</v>
      </c>
      <c r="O116" s="100">
        <v>0</v>
      </c>
      <c r="P116" s="100">
        <f t="shared" si="13"/>
        <v>20416376.609999999</v>
      </c>
      <c r="Q116" s="101" t="s">
        <v>521</v>
      </c>
      <c r="R116" s="102" t="s">
        <v>522</v>
      </c>
      <c r="S116" s="102"/>
      <c r="T116" s="102"/>
      <c r="U116" s="99"/>
      <c r="V116" s="99"/>
      <c r="W116" s="99"/>
      <c r="X116" s="99"/>
      <c r="Y116" s="103">
        <v>42643</v>
      </c>
      <c r="Z116" s="99"/>
      <c r="AA116" s="99"/>
      <c r="AB116" s="99"/>
      <c r="AC116" s="104" t="s">
        <v>947</v>
      </c>
    </row>
    <row r="117" spans="1:29" ht="15" customHeight="1" outlineLevel="5">
      <c r="A117" s="98"/>
      <c r="B117" s="99"/>
      <c r="C117" s="99"/>
      <c r="D117" s="99"/>
      <c r="E117" s="99"/>
      <c r="F117" s="99" t="s">
        <v>917</v>
      </c>
      <c r="G117" s="550">
        <v>42643</v>
      </c>
      <c r="H117" s="99" t="s">
        <v>948</v>
      </c>
      <c r="I117" s="92" t="s">
        <v>546</v>
      </c>
      <c r="J117" s="99" t="s">
        <v>518</v>
      </c>
      <c r="K117" s="99" t="s">
        <v>519</v>
      </c>
      <c r="L117" s="99" t="s">
        <v>519</v>
      </c>
      <c r="M117" s="99" t="s">
        <v>520</v>
      </c>
      <c r="N117" s="100">
        <v>4513692.3099999996</v>
      </c>
      <c r="O117" s="100">
        <v>0</v>
      </c>
      <c r="P117" s="100">
        <f t="shared" si="13"/>
        <v>4513692.3099999996</v>
      </c>
      <c r="Q117" s="101" t="s">
        <v>521</v>
      </c>
      <c r="R117" s="102" t="s">
        <v>522</v>
      </c>
      <c r="S117" s="102"/>
      <c r="T117" s="102"/>
      <c r="U117" s="99"/>
      <c r="V117" s="99"/>
      <c r="W117" s="99"/>
      <c r="X117" s="99"/>
      <c r="Y117" s="103">
        <v>42643</v>
      </c>
      <c r="Z117" s="99"/>
      <c r="AA117" s="99"/>
      <c r="AB117" s="99"/>
      <c r="AC117" s="104" t="s">
        <v>949</v>
      </c>
    </row>
    <row r="118" spans="1:29" ht="15" customHeight="1" outlineLevel="5">
      <c r="A118" s="98"/>
      <c r="B118" s="99"/>
      <c r="C118" s="99"/>
      <c r="D118" s="99"/>
      <c r="E118" s="99"/>
      <c r="F118" s="99" t="s">
        <v>917</v>
      </c>
      <c r="G118" s="550">
        <v>42643</v>
      </c>
      <c r="H118" s="99" t="s">
        <v>950</v>
      </c>
      <c r="I118" s="92" t="s">
        <v>546</v>
      </c>
      <c r="J118" s="99" t="s">
        <v>518</v>
      </c>
      <c r="K118" s="99" t="s">
        <v>519</v>
      </c>
      <c r="L118" s="99" t="s">
        <v>519</v>
      </c>
      <c r="M118" s="99" t="s">
        <v>520</v>
      </c>
      <c r="N118" s="100">
        <v>9330474.4100000001</v>
      </c>
      <c r="O118" s="100">
        <v>0</v>
      </c>
      <c r="P118" s="100">
        <f t="shared" si="13"/>
        <v>9330474.4100000001</v>
      </c>
      <c r="Q118" s="101" t="s">
        <v>521</v>
      </c>
      <c r="R118" s="102" t="s">
        <v>522</v>
      </c>
      <c r="S118" s="102"/>
      <c r="T118" s="102"/>
      <c r="U118" s="99"/>
      <c r="V118" s="99"/>
      <c r="W118" s="99"/>
      <c r="X118" s="99"/>
      <c r="Y118" s="103">
        <v>42643</v>
      </c>
      <c r="Z118" s="99"/>
      <c r="AA118" s="99"/>
      <c r="AB118" s="99"/>
      <c r="AC118" s="104" t="s">
        <v>951</v>
      </c>
    </row>
    <row r="119" spans="1:29" ht="15" customHeight="1" outlineLevel="5">
      <c r="A119" s="98"/>
      <c r="B119" s="99"/>
      <c r="C119" s="99"/>
      <c r="D119" s="99"/>
      <c r="E119" s="99"/>
      <c r="F119" s="99" t="s">
        <v>917</v>
      </c>
      <c r="G119" s="550">
        <v>42643</v>
      </c>
      <c r="H119" s="99" t="s">
        <v>952</v>
      </c>
      <c r="I119" s="92" t="s">
        <v>546</v>
      </c>
      <c r="J119" s="99" t="s">
        <v>518</v>
      </c>
      <c r="K119" s="99" t="s">
        <v>519</v>
      </c>
      <c r="L119" s="99" t="s">
        <v>519</v>
      </c>
      <c r="M119" s="99" t="s">
        <v>520</v>
      </c>
      <c r="N119" s="100">
        <v>0</v>
      </c>
      <c r="O119" s="100">
        <v>20416376.609999999</v>
      </c>
      <c r="P119" s="100">
        <f t="shared" si="13"/>
        <v>-20416376.609999999</v>
      </c>
      <c r="Q119" s="101" t="s">
        <v>521</v>
      </c>
      <c r="R119" s="102" t="s">
        <v>522</v>
      </c>
      <c r="S119" s="102"/>
      <c r="T119" s="102"/>
      <c r="U119" s="99"/>
      <c r="V119" s="99"/>
      <c r="W119" s="99"/>
      <c r="X119" s="99"/>
      <c r="Y119" s="103">
        <v>42643</v>
      </c>
      <c r="Z119" s="99"/>
      <c r="AA119" s="99"/>
      <c r="AB119" s="99"/>
      <c r="AC119" s="104" t="s">
        <v>953</v>
      </c>
    </row>
    <row r="120" spans="1:29" outlineLevel="5">
      <c r="A120" s="91"/>
      <c r="B120" s="92"/>
      <c r="C120" s="92"/>
      <c r="D120" s="92"/>
      <c r="E120" s="92"/>
      <c r="F120" s="92"/>
      <c r="G120" s="549"/>
      <c r="H120" s="92"/>
      <c r="I120" s="92" t="s">
        <v>546</v>
      </c>
      <c r="J120" s="92"/>
      <c r="K120" s="92"/>
      <c r="L120" s="92"/>
      <c r="M120" s="92"/>
      <c r="N120" s="93"/>
      <c r="O120" s="93"/>
      <c r="P120" s="93"/>
      <c r="Q120" s="94"/>
      <c r="R120" s="95"/>
      <c r="S120" s="95"/>
      <c r="T120" s="95"/>
      <c r="U120" s="92"/>
      <c r="V120" s="92"/>
      <c r="W120" s="92"/>
      <c r="X120" s="92"/>
      <c r="Y120" s="96"/>
      <c r="Z120" s="92"/>
      <c r="AA120" s="92"/>
      <c r="AB120" s="92"/>
      <c r="AC120" s="97"/>
    </row>
    <row r="121" spans="1:29" outlineLevel="4">
      <c r="A121" s="91"/>
      <c r="B121" s="92"/>
      <c r="C121" s="92"/>
      <c r="D121" s="92"/>
      <c r="E121" s="92" t="s">
        <v>934</v>
      </c>
      <c r="F121" s="92" t="s">
        <v>935</v>
      </c>
      <c r="G121" s="549"/>
      <c r="H121" s="92"/>
      <c r="I121" s="92" t="s">
        <v>546</v>
      </c>
      <c r="J121" s="92"/>
      <c r="K121" s="92"/>
      <c r="L121" s="92"/>
      <c r="M121" s="92"/>
      <c r="N121" s="93">
        <f>SUM(N122:N123)</f>
        <v>1950945.19</v>
      </c>
      <c r="O121" s="93">
        <f>SUM(O122:O123)</f>
        <v>0</v>
      </c>
      <c r="P121" s="93">
        <f>N121-O121</f>
        <v>1950945.19</v>
      </c>
      <c r="Q121" s="94"/>
      <c r="R121" s="95"/>
      <c r="S121" s="95"/>
      <c r="T121" s="95"/>
      <c r="U121" s="92"/>
      <c r="V121" s="92"/>
      <c r="W121" s="92"/>
      <c r="X121" s="92"/>
      <c r="Y121" s="96"/>
      <c r="Z121" s="92"/>
      <c r="AA121" s="92"/>
      <c r="AB121" s="92"/>
      <c r="AC121" s="97"/>
    </row>
    <row r="122" spans="1:29" ht="15" customHeight="1" outlineLevel="5">
      <c r="A122" s="98"/>
      <c r="B122" s="99"/>
      <c r="C122" s="99"/>
      <c r="D122" s="99"/>
      <c r="E122" s="99"/>
      <c r="F122" s="99" t="s">
        <v>917</v>
      </c>
      <c r="G122" s="550">
        <v>42673</v>
      </c>
      <c r="H122" s="99" t="s">
        <v>936</v>
      </c>
      <c r="I122" s="92" t="s">
        <v>546</v>
      </c>
      <c r="J122" s="99" t="s">
        <v>518</v>
      </c>
      <c r="K122" s="99" t="s">
        <v>519</v>
      </c>
      <c r="L122" s="99" t="s">
        <v>519</v>
      </c>
      <c r="M122" s="99" t="s">
        <v>520</v>
      </c>
      <c r="N122" s="100">
        <v>1950945.19</v>
      </c>
      <c r="O122" s="100">
        <v>0</v>
      </c>
      <c r="P122" s="100">
        <f>N122-O122</f>
        <v>1950945.19</v>
      </c>
      <c r="Q122" s="101" t="s">
        <v>521</v>
      </c>
      <c r="R122" s="102" t="s">
        <v>522</v>
      </c>
      <c r="S122" s="102"/>
      <c r="T122" s="102"/>
      <c r="U122" s="99"/>
      <c r="V122" s="99"/>
      <c r="W122" s="99"/>
      <c r="X122" s="99"/>
      <c r="Y122" s="103">
        <v>42673</v>
      </c>
      <c r="Z122" s="99"/>
      <c r="AA122" s="99"/>
      <c r="AB122" s="99"/>
      <c r="AC122" s="104" t="s">
        <v>937</v>
      </c>
    </row>
    <row r="123" spans="1:29" outlineLevel="3">
      <c r="A123" s="91"/>
      <c r="B123" s="92"/>
      <c r="C123" s="92"/>
      <c r="D123" s="92"/>
      <c r="E123" s="92"/>
      <c r="F123" s="92"/>
      <c r="G123" s="549"/>
      <c r="H123" s="92"/>
      <c r="I123" s="92" t="s">
        <v>546</v>
      </c>
      <c r="J123" s="92"/>
      <c r="K123" s="92"/>
      <c r="L123" s="92"/>
      <c r="M123" s="92"/>
      <c r="N123" s="93"/>
      <c r="O123" s="93"/>
      <c r="P123" s="93"/>
      <c r="Q123" s="94"/>
      <c r="R123" s="95"/>
      <c r="S123" s="95"/>
      <c r="T123" s="95"/>
      <c r="U123" s="92"/>
      <c r="V123" s="92"/>
      <c r="W123" s="92"/>
      <c r="X123" s="92"/>
      <c r="Y123" s="96"/>
      <c r="Z123" s="92"/>
      <c r="AA123" s="92"/>
      <c r="AB123" s="92"/>
      <c r="AC123" s="97"/>
    </row>
    <row r="124" spans="1:29" ht="15" customHeight="1" outlineLevel="4">
      <c r="A124" s="91"/>
      <c r="B124" s="92"/>
      <c r="C124" s="92"/>
      <c r="D124" s="92"/>
      <c r="E124" s="92" t="s">
        <v>1042</v>
      </c>
      <c r="F124" s="92" t="s">
        <v>1043</v>
      </c>
      <c r="G124" s="549"/>
      <c r="H124" s="92"/>
      <c r="I124" s="92" t="s">
        <v>546</v>
      </c>
      <c r="J124" s="92"/>
      <c r="K124" s="92"/>
      <c r="L124" s="92"/>
      <c r="M124" s="92"/>
      <c r="N124" s="93">
        <f>SUM(N125:N129)</f>
        <v>4333408.12</v>
      </c>
      <c r="O124" s="93">
        <f>SUM(O125:O129)</f>
        <v>1950945.19</v>
      </c>
      <c r="P124" s="93">
        <f>N124-O124</f>
        <v>2382462.9300000002</v>
      </c>
      <c r="Q124" s="94"/>
      <c r="R124" s="95"/>
      <c r="S124" s="95"/>
      <c r="T124" s="95"/>
      <c r="U124" s="92"/>
      <c r="V124" s="92"/>
      <c r="W124" s="92"/>
      <c r="X124" s="92"/>
      <c r="Y124" s="96"/>
      <c r="Z124" s="92"/>
      <c r="AA124" s="92"/>
      <c r="AB124" s="92"/>
      <c r="AC124" s="97"/>
    </row>
    <row r="125" spans="1:29" ht="15" customHeight="1" outlineLevel="5">
      <c r="A125" s="98"/>
      <c r="B125" s="99"/>
      <c r="C125" s="99"/>
      <c r="D125" s="99"/>
      <c r="E125" s="99"/>
      <c r="F125" s="99" t="s">
        <v>917</v>
      </c>
      <c r="G125" s="550">
        <v>42735</v>
      </c>
      <c r="H125" s="99" t="s">
        <v>1144</v>
      </c>
      <c r="I125" s="92" t="s">
        <v>546</v>
      </c>
      <c r="J125" s="99" t="s">
        <v>518</v>
      </c>
      <c r="K125" s="99" t="s">
        <v>519</v>
      </c>
      <c r="L125" s="99" t="s">
        <v>519</v>
      </c>
      <c r="M125" s="99" t="s">
        <v>520</v>
      </c>
      <c r="N125" s="100">
        <v>1950945.19</v>
      </c>
      <c r="O125" s="100">
        <v>0</v>
      </c>
      <c r="P125" s="100">
        <f>N125-O125</f>
        <v>1950945.19</v>
      </c>
      <c r="Q125" s="101" t="s">
        <v>521</v>
      </c>
      <c r="R125" s="102" t="s">
        <v>522</v>
      </c>
      <c r="S125" s="102"/>
      <c r="T125" s="102"/>
      <c r="U125" s="99"/>
      <c r="V125" s="99"/>
      <c r="W125" s="99"/>
      <c r="X125" s="99"/>
      <c r="Y125" s="103">
        <v>42735</v>
      </c>
      <c r="Z125" s="99"/>
      <c r="AA125" s="99"/>
      <c r="AB125" s="99"/>
      <c r="AC125" s="104" t="s">
        <v>1145</v>
      </c>
    </row>
    <row r="126" spans="1:29" ht="15" customHeight="1" outlineLevel="5">
      <c r="A126" s="98"/>
      <c r="B126" s="99"/>
      <c r="C126" s="99"/>
      <c r="D126" s="99"/>
      <c r="E126" s="99"/>
      <c r="F126" s="99" t="s">
        <v>917</v>
      </c>
      <c r="G126" s="550">
        <v>42735</v>
      </c>
      <c r="H126" s="99" t="s">
        <v>1146</v>
      </c>
      <c r="I126" s="92" t="s">
        <v>546</v>
      </c>
      <c r="J126" s="99" t="s">
        <v>518</v>
      </c>
      <c r="K126" s="99" t="s">
        <v>519</v>
      </c>
      <c r="L126" s="99" t="s">
        <v>519</v>
      </c>
      <c r="M126" s="99" t="s">
        <v>520</v>
      </c>
      <c r="N126" s="100">
        <v>473947.85</v>
      </c>
      <c r="O126" s="100">
        <v>0</v>
      </c>
      <c r="P126" s="100">
        <f>N126-O126</f>
        <v>473947.85</v>
      </c>
      <c r="Q126" s="101" t="s">
        <v>521</v>
      </c>
      <c r="R126" s="102" t="s">
        <v>522</v>
      </c>
      <c r="S126" s="102"/>
      <c r="T126" s="102"/>
      <c r="U126" s="99"/>
      <c r="V126" s="99"/>
      <c r="W126" s="99"/>
      <c r="X126" s="99"/>
      <c r="Y126" s="103">
        <v>42735</v>
      </c>
      <c r="Z126" s="99"/>
      <c r="AA126" s="99"/>
      <c r="AB126" s="99"/>
      <c r="AC126" s="104" t="s">
        <v>1147</v>
      </c>
    </row>
    <row r="127" spans="1:29" ht="15" customHeight="1" outlineLevel="5">
      <c r="A127" s="98"/>
      <c r="B127" s="99"/>
      <c r="C127" s="99"/>
      <c r="D127" s="99"/>
      <c r="E127" s="99"/>
      <c r="F127" s="99" t="s">
        <v>917</v>
      </c>
      <c r="G127" s="550">
        <v>42735</v>
      </c>
      <c r="H127" s="99" t="s">
        <v>1052</v>
      </c>
      <c r="I127" s="92" t="s">
        <v>546</v>
      </c>
      <c r="J127" s="99" t="s">
        <v>518</v>
      </c>
      <c r="K127" s="99" t="s">
        <v>519</v>
      </c>
      <c r="L127" s="99" t="s">
        <v>519</v>
      </c>
      <c r="M127" s="99" t="s">
        <v>520</v>
      </c>
      <c r="N127" s="100">
        <v>0</v>
      </c>
      <c r="O127" s="100">
        <v>1950945.19</v>
      </c>
      <c r="P127" s="100">
        <f>N127-O127</f>
        <v>-1950945.19</v>
      </c>
      <c r="Q127" s="101" t="s">
        <v>521</v>
      </c>
      <c r="R127" s="102" t="s">
        <v>522</v>
      </c>
      <c r="S127" s="102"/>
      <c r="T127" s="102"/>
      <c r="U127" s="99"/>
      <c r="V127" s="99"/>
      <c r="W127" s="99"/>
      <c r="X127" s="99"/>
      <c r="Y127" s="103">
        <v>42735</v>
      </c>
      <c r="Z127" s="99"/>
      <c r="AA127" s="99"/>
      <c r="AB127" s="99"/>
      <c r="AC127" s="104" t="s">
        <v>1053</v>
      </c>
    </row>
    <row r="128" spans="1:29" outlineLevel="5">
      <c r="A128" s="91"/>
      <c r="B128" s="92"/>
      <c r="C128" s="92"/>
      <c r="D128" s="92"/>
      <c r="E128" s="92"/>
      <c r="F128" s="92"/>
      <c r="G128" s="549"/>
      <c r="H128" s="92"/>
      <c r="I128" s="92" t="s">
        <v>546</v>
      </c>
      <c r="J128" s="92"/>
      <c r="K128" s="92"/>
      <c r="L128" s="92"/>
      <c r="M128" s="92"/>
      <c r="N128" s="93"/>
      <c r="O128" s="93"/>
      <c r="P128" s="93"/>
      <c r="Q128" s="94"/>
      <c r="R128" s="95"/>
      <c r="S128" s="95"/>
      <c r="T128" s="95"/>
      <c r="U128" s="92"/>
      <c r="V128" s="92"/>
      <c r="W128" s="92"/>
      <c r="X128" s="92"/>
      <c r="Y128" s="96"/>
      <c r="Z128" s="92"/>
      <c r="AA128" s="92"/>
      <c r="AB128" s="92"/>
      <c r="AC128" s="97"/>
    </row>
    <row r="129" spans="1:29" outlineLevel="2">
      <c r="A129" s="84"/>
      <c r="B129" s="85"/>
      <c r="C129" s="85" t="s">
        <v>548</v>
      </c>
      <c r="D129" s="85" t="s">
        <v>549</v>
      </c>
      <c r="E129" s="85"/>
      <c r="F129" s="85"/>
      <c r="G129" s="548"/>
      <c r="H129" s="85"/>
      <c r="I129" s="85" t="s">
        <v>548</v>
      </c>
      <c r="J129" s="85"/>
      <c r="K129" s="85"/>
      <c r="L129" s="85"/>
      <c r="M129" s="85"/>
      <c r="N129" s="86">
        <f>SUM(N130:N133)/3</f>
        <v>1908515.08</v>
      </c>
      <c r="O129" s="86">
        <f>SUM(O130:O133)/3</f>
        <v>0</v>
      </c>
      <c r="P129" s="86">
        <f>N129-O129</f>
        <v>1908515.08</v>
      </c>
      <c r="Q129" s="87"/>
      <c r="R129" s="88"/>
      <c r="S129" s="88"/>
      <c r="T129" s="88"/>
      <c r="U129" s="85"/>
      <c r="V129" s="85"/>
      <c r="W129" s="85"/>
      <c r="X129" s="85"/>
      <c r="Y129" s="89"/>
      <c r="Z129" s="85"/>
      <c r="AA129" s="85"/>
      <c r="AB129" s="85"/>
      <c r="AC129" s="90"/>
    </row>
    <row r="130" spans="1:29" outlineLevel="3">
      <c r="A130" s="91"/>
      <c r="B130" s="92"/>
      <c r="C130" s="92"/>
      <c r="D130" s="92" t="s">
        <v>550</v>
      </c>
      <c r="E130" s="92" t="s">
        <v>551</v>
      </c>
      <c r="F130" s="92"/>
      <c r="G130" s="549"/>
      <c r="H130" s="92"/>
      <c r="I130" s="92" t="s">
        <v>550</v>
      </c>
      <c r="J130" s="92"/>
      <c r="K130" s="92"/>
      <c r="L130" s="92"/>
      <c r="M130" s="92"/>
      <c r="N130" s="93">
        <f>SUM(N131:N133)/2</f>
        <v>1908515.08</v>
      </c>
      <c r="O130" s="93">
        <f>SUM(O131:O133)/2</f>
        <v>0</v>
      </c>
      <c r="P130" s="93">
        <f>N130-O130</f>
        <v>1908515.08</v>
      </c>
      <c r="Q130" s="94"/>
      <c r="R130" s="95"/>
      <c r="S130" s="95"/>
      <c r="T130" s="95"/>
      <c r="U130" s="92"/>
      <c r="V130" s="92"/>
      <c r="W130" s="92"/>
      <c r="X130" s="92"/>
      <c r="Y130" s="96"/>
      <c r="Z130" s="92"/>
      <c r="AA130" s="92"/>
      <c r="AB130" s="92"/>
      <c r="AC130" s="97"/>
    </row>
    <row r="131" spans="1:29" outlineLevel="4">
      <c r="A131" s="91"/>
      <c r="B131" s="92"/>
      <c r="C131" s="92"/>
      <c r="D131" s="92"/>
      <c r="E131" s="92" t="s">
        <v>523</v>
      </c>
      <c r="F131" s="92" t="s">
        <v>524</v>
      </c>
      <c r="G131" s="549"/>
      <c r="H131" s="92"/>
      <c r="I131" s="92" t="s">
        <v>550</v>
      </c>
      <c r="J131" s="92"/>
      <c r="K131" s="92"/>
      <c r="L131" s="92"/>
      <c r="M131" s="92"/>
      <c r="N131" s="93">
        <f>SUM(N132:N133)</f>
        <v>1908515.08</v>
      </c>
      <c r="O131" s="93">
        <f>SUM(O132:O133)</f>
        <v>0</v>
      </c>
      <c r="P131" s="93">
        <f>N131-O131</f>
        <v>1908515.08</v>
      </c>
      <c r="Q131" s="94"/>
      <c r="R131" s="95"/>
      <c r="S131" s="95"/>
      <c r="T131" s="95"/>
      <c r="U131" s="92"/>
      <c r="V131" s="92"/>
      <c r="W131" s="92"/>
      <c r="X131" s="92"/>
      <c r="Y131" s="96"/>
      <c r="Z131" s="92"/>
      <c r="AA131" s="92"/>
      <c r="AB131" s="92"/>
      <c r="AC131" s="97"/>
    </row>
    <row r="132" spans="1:29" ht="15" customHeight="1" outlineLevel="5">
      <c r="A132" s="98"/>
      <c r="B132" s="99"/>
      <c r="C132" s="99"/>
      <c r="D132" s="99"/>
      <c r="E132" s="99"/>
      <c r="F132" s="99" t="s">
        <v>917</v>
      </c>
      <c r="G132" s="550">
        <v>42370</v>
      </c>
      <c r="H132" s="99" t="s">
        <v>525</v>
      </c>
      <c r="I132" s="92" t="s">
        <v>550</v>
      </c>
      <c r="J132" s="99" t="s">
        <v>518</v>
      </c>
      <c r="K132" s="99" t="s">
        <v>519</v>
      </c>
      <c r="L132" s="99" t="s">
        <v>519</v>
      </c>
      <c r="M132" s="99" t="s">
        <v>520</v>
      </c>
      <c r="N132" s="100">
        <v>1908515.08</v>
      </c>
      <c r="O132" s="100">
        <v>0</v>
      </c>
      <c r="P132" s="100">
        <f>N132-O132</f>
        <v>1908515.08</v>
      </c>
      <c r="Q132" s="101" t="s">
        <v>521</v>
      </c>
      <c r="R132" s="102" t="s">
        <v>522</v>
      </c>
      <c r="S132" s="102"/>
      <c r="T132" s="102"/>
      <c r="U132" s="99"/>
      <c r="V132" s="99"/>
      <c r="W132" s="99"/>
      <c r="X132" s="99"/>
      <c r="Y132" s="103">
        <v>42370</v>
      </c>
      <c r="Z132" s="99"/>
      <c r="AA132" s="99"/>
      <c r="AB132" s="99"/>
      <c r="AC132" s="104" t="s">
        <v>918</v>
      </c>
    </row>
    <row r="133" spans="1:29" outlineLevel="3">
      <c r="A133" s="91"/>
      <c r="B133" s="92"/>
      <c r="C133" s="92"/>
      <c r="D133" s="92"/>
      <c r="E133" s="92"/>
      <c r="F133" s="92"/>
      <c r="G133" s="549"/>
      <c r="H133" s="92"/>
      <c r="I133" s="92" t="s">
        <v>550</v>
      </c>
      <c r="J133" s="92"/>
      <c r="K133" s="92"/>
      <c r="L133" s="92"/>
      <c r="M133" s="92"/>
      <c r="N133" s="93"/>
      <c r="O133" s="93"/>
      <c r="P133" s="93"/>
      <c r="Q133" s="94"/>
      <c r="R133" s="95"/>
      <c r="S133" s="95"/>
      <c r="T133" s="95"/>
      <c r="U133" s="92"/>
      <c r="V133" s="92"/>
      <c r="W133" s="92"/>
      <c r="X133" s="92"/>
      <c r="Y133" s="96"/>
      <c r="Z133" s="92"/>
      <c r="AA133" s="92"/>
      <c r="AB133" s="92"/>
      <c r="AC133" s="97"/>
    </row>
    <row r="134" spans="1:29" outlineLevel="2">
      <c r="A134" s="84"/>
      <c r="B134" s="85"/>
      <c r="C134" s="85" t="s">
        <v>552</v>
      </c>
      <c r="D134" s="85" t="s">
        <v>553</v>
      </c>
      <c r="E134" s="85"/>
      <c r="F134" s="85"/>
      <c r="G134" s="548"/>
      <c r="H134" s="85"/>
      <c r="I134" s="85" t="s">
        <v>552</v>
      </c>
      <c r="J134" s="85"/>
      <c r="K134" s="85"/>
      <c r="L134" s="85"/>
      <c r="M134" s="85"/>
      <c r="N134" s="86">
        <f>SUM(N135:N138)/3</f>
        <v>5901266.6633333331</v>
      </c>
      <c r="O134" s="86">
        <f>SUM(O135:O138)/3</f>
        <v>0</v>
      </c>
      <c r="P134" s="86">
        <f>N134-O134</f>
        <v>5901266.6633333331</v>
      </c>
      <c r="Q134" s="87"/>
      <c r="R134" s="88"/>
      <c r="S134" s="88"/>
      <c r="T134" s="88"/>
      <c r="U134" s="85"/>
      <c r="V134" s="85"/>
      <c r="W134" s="85"/>
      <c r="X134" s="85"/>
      <c r="Y134" s="89"/>
      <c r="Z134" s="85"/>
      <c r="AA134" s="85"/>
      <c r="AB134" s="85"/>
      <c r="AC134" s="90"/>
    </row>
    <row r="135" spans="1:29" outlineLevel="3">
      <c r="A135" s="91"/>
      <c r="B135" s="92"/>
      <c r="C135" s="92"/>
      <c r="D135" s="92" t="s">
        <v>554</v>
      </c>
      <c r="E135" s="92" t="s">
        <v>555</v>
      </c>
      <c r="F135" s="92"/>
      <c r="G135" s="549"/>
      <c r="H135" s="92"/>
      <c r="I135" s="92" t="s">
        <v>554</v>
      </c>
      <c r="J135" s="92"/>
      <c r="K135" s="92"/>
      <c r="L135" s="92"/>
      <c r="M135" s="92"/>
      <c r="N135" s="93">
        <f>SUM(N136:N140)/2</f>
        <v>8365225.2299999995</v>
      </c>
      <c r="O135" s="93">
        <f>SUM(O136:O138)/2</f>
        <v>0</v>
      </c>
      <c r="P135" s="93">
        <f>N135-O135</f>
        <v>8365225.2299999995</v>
      </c>
      <c r="Q135" s="94"/>
      <c r="R135" s="95"/>
      <c r="S135" s="95"/>
      <c r="T135" s="95"/>
      <c r="U135" s="92"/>
      <c r="V135" s="92"/>
      <c r="W135" s="92"/>
      <c r="X135" s="92"/>
      <c r="Y135" s="96"/>
      <c r="Z135" s="92"/>
      <c r="AA135" s="92"/>
      <c r="AB135" s="92"/>
      <c r="AC135" s="97"/>
    </row>
    <row r="136" spans="1:29" outlineLevel="4">
      <c r="A136" s="91"/>
      <c r="B136" s="92"/>
      <c r="C136" s="92"/>
      <c r="D136" s="92"/>
      <c r="E136" s="92" t="s">
        <v>523</v>
      </c>
      <c r="F136" s="92" t="s">
        <v>524</v>
      </c>
      <c r="G136" s="549"/>
      <c r="H136" s="92"/>
      <c r="I136" s="92" t="s">
        <v>554</v>
      </c>
      <c r="J136" s="92"/>
      <c r="K136" s="92"/>
      <c r="L136" s="92"/>
      <c r="M136" s="92"/>
      <c r="N136" s="93">
        <f>SUM(N137:N138)</f>
        <v>4669287.38</v>
      </c>
      <c r="O136" s="93">
        <f>SUM(O137:O138)</f>
        <v>0</v>
      </c>
      <c r="P136" s="93">
        <f>N136-O136</f>
        <v>4669287.38</v>
      </c>
      <c r="Q136" s="94"/>
      <c r="R136" s="95"/>
      <c r="S136" s="95"/>
      <c r="T136" s="95"/>
      <c r="U136" s="92"/>
      <c r="V136" s="92"/>
      <c r="W136" s="92"/>
      <c r="X136" s="92"/>
      <c r="Y136" s="96"/>
      <c r="Z136" s="92"/>
      <c r="AA136" s="92"/>
      <c r="AB136" s="92"/>
      <c r="AC136" s="97"/>
    </row>
    <row r="137" spans="1:29" ht="15" customHeight="1" outlineLevel="5">
      <c r="A137" s="98"/>
      <c r="B137" s="99"/>
      <c r="C137" s="99"/>
      <c r="D137" s="99"/>
      <c r="E137" s="99"/>
      <c r="F137" s="99" t="s">
        <v>917</v>
      </c>
      <c r="G137" s="550">
        <v>42370</v>
      </c>
      <c r="H137" s="99" t="s">
        <v>525</v>
      </c>
      <c r="I137" s="92" t="s">
        <v>554</v>
      </c>
      <c r="J137" s="99" t="s">
        <v>518</v>
      </c>
      <c r="K137" s="99" t="s">
        <v>519</v>
      </c>
      <c r="L137" s="99" t="s">
        <v>519</v>
      </c>
      <c r="M137" s="99" t="s">
        <v>520</v>
      </c>
      <c r="N137" s="100">
        <v>4669287.38</v>
      </c>
      <c r="O137" s="100">
        <v>0</v>
      </c>
      <c r="P137" s="100">
        <f>N137-O137</f>
        <v>4669287.38</v>
      </c>
      <c r="Q137" s="101" t="s">
        <v>521</v>
      </c>
      <c r="R137" s="102" t="s">
        <v>522</v>
      </c>
      <c r="S137" s="102"/>
      <c r="T137" s="102"/>
      <c r="U137" s="99"/>
      <c r="V137" s="99"/>
      <c r="W137" s="99"/>
      <c r="X137" s="99"/>
      <c r="Y137" s="103">
        <v>42370</v>
      </c>
      <c r="Z137" s="99"/>
      <c r="AA137" s="99"/>
      <c r="AB137" s="99"/>
      <c r="AC137" s="104" t="s">
        <v>918</v>
      </c>
    </row>
    <row r="138" spans="1:29" outlineLevel="3">
      <c r="A138" s="91"/>
      <c r="B138" s="92"/>
      <c r="C138" s="92"/>
      <c r="D138" s="92"/>
      <c r="E138" s="92"/>
      <c r="F138" s="92"/>
      <c r="G138" s="549"/>
      <c r="H138" s="92"/>
      <c r="I138" s="92" t="s">
        <v>554</v>
      </c>
      <c r="J138" s="92"/>
      <c r="K138" s="92"/>
      <c r="L138" s="92"/>
      <c r="M138" s="92"/>
      <c r="N138" s="93"/>
      <c r="O138" s="93"/>
      <c r="P138" s="93"/>
      <c r="Q138" s="94"/>
      <c r="R138" s="95"/>
      <c r="S138" s="95"/>
      <c r="T138" s="95"/>
      <c r="U138" s="92"/>
      <c r="V138" s="92"/>
      <c r="W138" s="92"/>
      <c r="X138" s="92"/>
      <c r="Y138" s="96"/>
      <c r="Z138" s="92"/>
      <c r="AA138" s="92"/>
      <c r="AB138" s="92"/>
      <c r="AC138" s="97"/>
    </row>
    <row r="139" spans="1:29" outlineLevel="4">
      <c r="A139" s="91"/>
      <c r="B139" s="92"/>
      <c r="C139" s="92"/>
      <c r="D139" s="92"/>
      <c r="E139" s="92" t="s">
        <v>1042</v>
      </c>
      <c r="F139" s="92" t="s">
        <v>1043</v>
      </c>
      <c r="G139" s="549"/>
      <c r="H139" s="92"/>
      <c r="I139" s="92"/>
      <c r="J139" s="92"/>
      <c r="K139" s="92"/>
      <c r="L139" s="92"/>
      <c r="M139" s="92"/>
      <c r="N139" s="93">
        <f>SUM(N140:N141)</f>
        <v>3695937.85</v>
      </c>
      <c r="O139" s="93">
        <f>SUM(O140:O141)</f>
        <v>0</v>
      </c>
      <c r="P139" s="93">
        <f>N139-O139</f>
        <v>3695937.85</v>
      </c>
      <c r="Q139" s="94"/>
      <c r="R139" s="95"/>
      <c r="S139" s="95"/>
      <c r="T139" s="95"/>
      <c r="U139" s="92"/>
      <c r="V139" s="92"/>
      <c r="W139" s="92"/>
      <c r="X139" s="92"/>
      <c r="Y139" s="96"/>
      <c r="Z139" s="92"/>
      <c r="AA139" s="92"/>
      <c r="AB139" s="92"/>
      <c r="AC139" s="97"/>
    </row>
    <row r="140" spans="1:29" ht="15" customHeight="1" outlineLevel="5">
      <c r="A140" s="98"/>
      <c r="B140" s="99"/>
      <c r="C140" s="99"/>
      <c r="D140" s="99"/>
      <c r="E140" s="99"/>
      <c r="F140" s="99" t="s">
        <v>917</v>
      </c>
      <c r="G140" s="550">
        <v>42735</v>
      </c>
      <c r="H140" s="99" t="s">
        <v>1163</v>
      </c>
      <c r="I140" s="99"/>
      <c r="J140" s="99" t="s">
        <v>518</v>
      </c>
      <c r="K140" s="99" t="s">
        <v>519</v>
      </c>
      <c r="L140" s="99" t="s">
        <v>519</v>
      </c>
      <c r="M140" s="99" t="s">
        <v>520</v>
      </c>
      <c r="N140" s="100">
        <v>3695937.85</v>
      </c>
      <c r="O140" s="100">
        <v>0</v>
      </c>
      <c r="P140" s="100">
        <f>N140-O140</f>
        <v>3695937.85</v>
      </c>
      <c r="Q140" s="101" t="s">
        <v>521</v>
      </c>
      <c r="R140" s="102" t="s">
        <v>522</v>
      </c>
      <c r="S140" s="102"/>
      <c r="T140" s="102"/>
      <c r="U140" s="99"/>
      <c r="V140" s="99"/>
      <c r="W140" s="99"/>
      <c r="X140" s="99"/>
      <c r="Y140" s="103">
        <v>42735</v>
      </c>
      <c r="Z140" s="99"/>
      <c r="AA140" s="99"/>
      <c r="AB140" s="99"/>
      <c r="AC140" s="104" t="s">
        <v>1164</v>
      </c>
    </row>
    <row r="141" spans="1:29" outlineLevel="5">
      <c r="A141" s="91"/>
      <c r="B141" s="92"/>
      <c r="C141" s="92"/>
      <c r="D141" s="92"/>
      <c r="E141" s="92"/>
      <c r="F141" s="92"/>
      <c r="G141" s="549"/>
      <c r="H141" s="92"/>
      <c r="I141" s="92"/>
      <c r="J141" s="92"/>
      <c r="K141" s="92"/>
      <c r="L141" s="92"/>
      <c r="M141" s="92"/>
      <c r="N141" s="93"/>
      <c r="O141" s="93"/>
      <c r="P141" s="93"/>
      <c r="Q141" s="94"/>
      <c r="R141" s="95"/>
      <c r="S141" s="95"/>
      <c r="T141" s="95"/>
      <c r="U141" s="92"/>
      <c r="V141" s="92"/>
      <c r="W141" s="92"/>
      <c r="X141" s="92"/>
      <c r="Y141" s="96"/>
      <c r="Z141" s="92"/>
      <c r="AA141" s="92"/>
      <c r="AB141" s="92"/>
      <c r="AC141" s="97"/>
    </row>
    <row r="142" spans="1:29" outlineLevel="2">
      <c r="A142" s="84"/>
      <c r="B142" s="85"/>
      <c r="C142" s="85" t="s">
        <v>556</v>
      </c>
      <c r="D142" s="85" t="s">
        <v>557</v>
      </c>
      <c r="E142" s="85"/>
      <c r="F142" s="85"/>
      <c r="G142" s="548"/>
      <c r="H142" s="85"/>
      <c r="I142" s="85" t="s">
        <v>556</v>
      </c>
      <c r="J142" s="85"/>
      <c r="K142" s="85"/>
      <c r="L142" s="85"/>
      <c r="M142" s="85"/>
      <c r="N142" s="86">
        <f>SUM(N143:N152)/3</f>
        <v>2793491.4599999995</v>
      </c>
      <c r="O142" s="86">
        <f>SUM(O143:O152)/3</f>
        <v>0</v>
      </c>
      <c r="P142" s="86">
        <f>N142-O142</f>
        <v>2793491.4599999995</v>
      </c>
      <c r="Q142" s="87"/>
      <c r="R142" s="88"/>
      <c r="S142" s="88"/>
      <c r="T142" s="88"/>
      <c r="U142" s="85"/>
      <c r="V142" s="85"/>
      <c r="W142" s="85"/>
      <c r="X142" s="85"/>
      <c r="Y142" s="89"/>
      <c r="Z142" s="85"/>
      <c r="AA142" s="85"/>
      <c r="AB142" s="85"/>
      <c r="AC142" s="90"/>
    </row>
    <row r="143" spans="1:29" outlineLevel="3">
      <c r="A143" s="91"/>
      <c r="B143" s="92"/>
      <c r="C143" s="92"/>
      <c r="D143" s="92" t="s">
        <v>558</v>
      </c>
      <c r="E143" s="92" t="s">
        <v>559</v>
      </c>
      <c r="F143" s="92"/>
      <c r="G143" s="549"/>
      <c r="H143" s="92"/>
      <c r="I143" s="92" t="s">
        <v>558</v>
      </c>
      <c r="J143" s="92"/>
      <c r="K143" s="92"/>
      <c r="L143" s="92"/>
      <c r="M143" s="92"/>
      <c r="N143" s="93">
        <f>SUM(N144:N152)/2</f>
        <v>2793491.4599999995</v>
      </c>
      <c r="O143" s="93">
        <f>SUM(O144:O152)/2</f>
        <v>0</v>
      </c>
      <c r="P143" s="93">
        <f>N143-O143</f>
        <v>2793491.4599999995</v>
      </c>
      <c r="Q143" s="94"/>
      <c r="R143" s="95"/>
      <c r="S143" s="95"/>
      <c r="T143" s="95"/>
      <c r="U143" s="92"/>
      <c r="V143" s="92"/>
      <c r="W143" s="92"/>
      <c r="X143" s="92"/>
      <c r="Y143" s="96"/>
      <c r="Z143" s="92"/>
      <c r="AA143" s="92"/>
      <c r="AB143" s="92"/>
      <c r="AC143" s="97"/>
    </row>
    <row r="144" spans="1:29" outlineLevel="4">
      <c r="A144" s="91"/>
      <c r="B144" s="92"/>
      <c r="C144" s="92"/>
      <c r="D144" s="92"/>
      <c r="E144" s="92" t="s">
        <v>523</v>
      </c>
      <c r="F144" s="92" t="s">
        <v>524</v>
      </c>
      <c r="G144" s="549"/>
      <c r="H144" s="92"/>
      <c r="I144" s="92" t="s">
        <v>558</v>
      </c>
      <c r="J144" s="92"/>
      <c r="K144" s="92"/>
      <c r="L144" s="92"/>
      <c r="M144" s="92"/>
      <c r="N144" s="93">
        <f>SUM(N145:N146)</f>
        <v>2429695.3199999998</v>
      </c>
      <c r="O144" s="93">
        <f>SUM(O145:O146)</f>
        <v>0</v>
      </c>
      <c r="P144" s="93">
        <f>N144-O144</f>
        <v>2429695.3199999998</v>
      </c>
      <c r="Q144" s="94"/>
      <c r="R144" s="95"/>
      <c r="S144" s="95"/>
      <c r="T144" s="95"/>
      <c r="U144" s="92"/>
      <c r="V144" s="92"/>
      <c r="W144" s="92"/>
      <c r="X144" s="92"/>
      <c r="Y144" s="96"/>
      <c r="Z144" s="92"/>
      <c r="AA144" s="92"/>
      <c r="AB144" s="92"/>
      <c r="AC144" s="97"/>
    </row>
    <row r="145" spans="1:29" outlineLevel="5">
      <c r="A145" s="98"/>
      <c r="B145" s="99"/>
      <c r="C145" s="99"/>
      <c r="D145" s="99"/>
      <c r="E145" s="99"/>
      <c r="F145" s="99" t="s">
        <v>917</v>
      </c>
      <c r="G145" s="550">
        <v>42370</v>
      </c>
      <c r="H145" s="99" t="s">
        <v>525</v>
      </c>
      <c r="I145" s="92" t="s">
        <v>558</v>
      </c>
      <c r="J145" s="99" t="s">
        <v>518</v>
      </c>
      <c r="K145" s="99" t="s">
        <v>519</v>
      </c>
      <c r="L145" s="99" t="s">
        <v>519</v>
      </c>
      <c r="M145" s="99" t="s">
        <v>520</v>
      </c>
      <c r="N145" s="100">
        <v>2429695.3199999998</v>
      </c>
      <c r="O145" s="100">
        <v>0</v>
      </c>
      <c r="P145" s="100">
        <f>N145-O145</f>
        <v>2429695.3199999998</v>
      </c>
      <c r="Q145" s="101" t="s">
        <v>521</v>
      </c>
      <c r="R145" s="102" t="s">
        <v>522</v>
      </c>
      <c r="S145" s="102"/>
      <c r="T145" s="102"/>
      <c r="U145" s="99"/>
      <c r="V145" s="99"/>
      <c r="W145" s="99"/>
      <c r="X145" s="99"/>
      <c r="Y145" s="103">
        <v>42370</v>
      </c>
      <c r="Z145" s="99"/>
      <c r="AA145" s="99"/>
      <c r="AB145" s="99"/>
      <c r="AC145" s="104" t="s">
        <v>918</v>
      </c>
    </row>
    <row r="146" spans="1:29" outlineLevel="5">
      <c r="A146" s="91"/>
      <c r="B146" s="92"/>
      <c r="C146" s="92"/>
      <c r="D146" s="92"/>
      <c r="E146" s="92"/>
      <c r="F146" s="92"/>
      <c r="G146" s="549"/>
      <c r="H146" s="92"/>
      <c r="I146" s="92" t="s">
        <v>558</v>
      </c>
      <c r="J146" s="92"/>
      <c r="K146" s="92"/>
      <c r="L146" s="92"/>
      <c r="M146" s="92"/>
      <c r="N146" s="93"/>
      <c r="O146" s="93"/>
      <c r="P146" s="93"/>
      <c r="Q146" s="94"/>
      <c r="R146" s="95"/>
      <c r="S146" s="95"/>
      <c r="T146" s="95"/>
      <c r="U146" s="92"/>
      <c r="V146" s="92"/>
      <c r="W146" s="92"/>
      <c r="X146" s="92"/>
      <c r="Y146" s="96"/>
      <c r="Z146" s="92"/>
      <c r="AA146" s="92"/>
      <c r="AB146" s="92"/>
      <c r="AC146" s="97"/>
    </row>
    <row r="147" spans="1:29" outlineLevel="4">
      <c r="A147" s="91"/>
      <c r="B147" s="92"/>
      <c r="C147" s="92"/>
      <c r="D147" s="92"/>
      <c r="E147" s="92" t="s">
        <v>928</v>
      </c>
      <c r="F147" s="92" t="s">
        <v>929</v>
      </c>
      <c r="G147" s="549"/>
      <c r="H147" s="92"/>
      <c r="I147" s="92" t="s">
        <v>558</v>
      </c>
      <c r="J147" s="92"/>
      <c r="K147" s="92"/>
      <c r="L147" s="92"/>
      <c r="M147" s="92"/>
      <c r="N147" s="93">
        <f>SUM(N148:N149)</f>
        <v>322935.01</v>
      </c>
      <c r="O147" s="93">
        <f>SUM(O148:O149)</f>
        <v>0</v>
      </c>
      <c r="P147" s="93">
        <f>N147-O147</f>
        <v>322935.01</v>
      </c>
      <c r="Q147" s="94"/>
      <c r="R147" s="95"/>
      <c r="S147" s="95"/>
      <c r="T147" s="95"/>
      <c r="U147" s="92"/>
      <c r="V147" s="92"/>
      <c r="W147" s="92"/>
      <c r="X147" s="92"/>
      <c r="Y147" s="96"/>
      <c r="Z147" s="92"/>
      <c r="AA147" s="92"/>
      <c r="AB147" s="92"/>
      <c r="AC147" s="97"/>
    </row>
    <row r="148" spans="1:29" ht="15" customHeight="1" outlineLevel="5">
      <c r="A148" s="98"/>
      <c r="B148" s="99"/>
      <c r="C148" s="99"/>
      <c r="D148" s="99"/>
      <c r="E148" s="99"/>
      <c r="F148" s="99" t="s">
        <v>917</v>
      </c>
      <c r="G148" s="550">
        <v>42643</v>
      </c>
      <c r="H148" s="99" t="s">
        <v>954</v>
      </c>
      <c r="I148" s="92" t="s">
        <v>558</v>
      </c>
      <c r="J148" s="99" t="s">
        <v>518</v>
      </c>
      <c r="K148" s="99" t="s">
        <v>519</v>
      </c>
      <c r="L148" s="99" t="s">
        <v>519</v>
      </c>
      <c r="M148" s="99" t="s">
        <v>520</v>
      </c>
      <c r="N148" s="100">
        <v>322935.01</v>
      </c>
      <c r="O148" s="100">
        <v>0</v>
      </c>
      <c r="P148" s="100">
        <f>N148-O148</f>
        <v>322935.01</v>
      </c>
      <c r="Q148" s="101" t="s">
        <v>521</v>
      </c>
      <c r="R148" s="102" t="s">
        <v>522</v>
      </c>
      <c r="S148" s="102"/>
      <c r="T148" s="102"/>
      <c r="U148" s="99"/>
      <c r="V148" s="99"/>
      <c r="W148" s="99"/>
      <c r="X148" s="99"/>
      <c r="Y148" s="103">
        <v>42643</v>
      </c>
      <c r="Z148" s="99"/>
      <c r="AA148" s="99"/>
      <c r="AB148" s="99"/>
      <c r="AC148" s="104" t="s">
        <v>955</v>
      </c>
    </row>
    <row r="149" spans="1:29" ht="15" customHeight="1" outlineLevel="5">
      <c r="A149" s="91"/>
      <c r="B149" s="92"/>
      <c r="C149" s="92"/>
      <c r="D149" s="92"/>
      <c r="E149" s="92"/>
      <c r="F149" s="92"/>
      <c r="G149" s="549"/>
      <c r="H149" s="92"/>
      <c r="I149" s="92" t="s">
        <v>558</v>
      </c>
      <c r="J149" s="92"/>
      <c r="K149" s="92"/>
      <c r="L149" s="92"/>
      <c r="M149" s="92"/>
      <c r="N149" s="93"/>
      <c r="O149" s="93"/>
      <c r="P149" s="93"/>
      <c r="Q149" s="94"/>
      <c r="R149" s="95"/>
      <c r="S149" s="95"/>
      <c r="T149" s="95"/>
      <c r="U149" s="92"/>
      <c r="V149" s="92"/>
      <c r="W149" s="92"/>
      <c r="X149" s="92"/>
      <c r="Y149" s="96"/>
      <c r="Z149" s="92"/>
      <c r="AA149" s="92"/>
      <c r="AB149" s="92"/>
      <c r="AC149" s="97"/>
    </row>
    <row r="150" spans="1:29" ht="15" customHeight="1" outlineLevel="4">
      <c r="A150" s="91"/>
      <c r="B150" s="92"/>
      <c r="C150" s="92"/>
      <c r="D150" s="92"/>
      <c r="E150" s="92" t="s">
        <v>934</v>
      </c>
      <c r="F150" s="92" t="s">
        <v>935</v>
      </c>
      <c r="G150" s="549"/>
      <c r="H150" s="92"/>
      <c r="I150" s="92" t="s">
        <v>558</v>
      </c>
      <c r="J150" s="92"/>
      <c r="K150" s="92"/>
      <c r="L150" s="92"/>
      <c r="M150" s="92"/>
      <c r="N150" s="93">
        <f>SUM(N151:N152)</f>
        <v>40861.129999999997</v>
      </c>
      <c r="O150" s="93">
        <f>SUM(O151:O152)</f>
        <v>0</v>
      </c>
      <c r="P150" s="93">
        <f>N150-O150</f>
        <v>40861.129999999997</v>
      </c>
      <c r="Q150" s="94"/>
      <c r="R150" s="95"/>
      <c r="S150" s="95"/>
      <c r="T150" s="95"/>
      <c r="U150" s="92"/>
      <c r="V150" s="92"/>
      <c r="W150" s="92"/>
      <c r="X150" s="92"/>
      <c r="Y150" s="96"/>
      <c r="Z150" s="92"/>
      <c r="AA150" s="92"/>
      <c r="AB150" s="92"/>
      <c r="AC150" s="97"/>
    </row>
    <row r="151" spans="1:29" ht="15" customHeight="1" outlineLevel="5">
      <c r="A151" s="98"/>
      <c r="B151" s="99"/>
      <c r="C151" s="99"/>
      <c r="D151" s="99"/>
      <c r="E151" s="99"/>
      <c r="F151" s="99" t="s">
        <v>917</v>
      </c>
      <c r="G151" s="550">
        <v>42673</v>
      </c>
      <c r="H151" s="99" t="s">
        <v>936</v>
      </c>
      <c r="I151" s="92" t="s">
        <v>558</v>
      </c>
      <c r="J151" s="99" t="s">
        <v>518</v>
      </c>
      <c r="K151" s="99" t="s">
        <v>519</v>
      </c>
      <c r="L151" s="99" t="s">
        <v>519</v>
      </c>
      <c r="M151" s="99" t="s">
        <v>520</v>
      </c>
      <c r="N151" s="100">
        <v>40861.129999999997</v>
      </c>
      <c r="O151" s="100">
        <v>0</v>
      </c>
      <c r="P151" s="100">
        <f>N151-O151</f>
        <v>40861.129999999997</v>
      </c>
      <c r="Q151" s="101" t="s">
        <v>521</v>
      </c>
      <c r="R151" s="102" t="s">
        <v>522</v>
      </c>
      <c r="S151" s="102"/>
      <c r="T151" s="102"/>
      <c r="U151" s="99"/>
      <c r="V151" s="99"/>
      <c r="W151" s="99"/>
      <c r="X151" s="99"/>
      <c r="Y151" s="103">
        <v>42673</v>
      </c>
      <c r="Z151" s="99"/>
      <c r="AA151" s="99"/>
      <c r="AB151" s="99"/>
      <c r="AC151" s="104" t="s">
        <v>937</v>
      </c>
    </row>
    <row r="152" spans="1:29" outlineLevel="3">
      <c r="A152" s="91"/>
      <c r="B152" s="92"/>
      <c r="C152" s="92"/>
      <c r="D152" s="92"/>
      <c r="E152" s="92"/>
      <c r="F152" s="92"/>
      <c r="G152" s="549"/>
      <c r="H152" s="92"/>
      <c r="I152" s="92" t="s">
        <v>558</v>
      </c>
      <c r="J152" s="92"/>
      <c r="K152" s="92"/>
      <c r="L152" s="92"/>
      <c r="M152" s="92"/>
      <c r="N152" s="93"/>
      <c r="O152" s="93"/>
      <c r="P152" s="93"/>
      <c r="Q152" s="94"/>
      <c r="R152" s="95"/>
      <c r="S152" s="95"/>
      <c r="T152" s="95"/>
      <c r="U152" s="92"/>
      <c r="V152" s="92"/>
      <c r="W152" s="92"/>
      <c r="X152" s="92"/>
      <c r="Y152" s="96"/>
      <c r="Z152" s="92"/>
      <c r="AA152" s="92"/>
      <c r="AB152" s="92"/>
      <c r="AC152" s="97"/>
    </row>
    <row r="153" spans="1:29" outlineLevel="2">
      <c r="A153" s="84"/>
      <c r="B153" s="85"/>
      <c r="C153" s="85" t="s">
        <v>560</v>
      </c>
      <c r="D153" s="85" t="s">
        <v>561</v>
      </c>
      <c r="E153" s="85"/>
      <c r="F153" s="85"/>
      <c r="G153" s="548"/>
      <c r="H153" s="85"/>
      <c r="I153" s="85" t="s">
        <v>560</v>
      </c>
      <c r="J153" s="85"/>
      <c r="K153" s="85"/>
      <c r="L153" s="85"/>
      <c r="M153" s="85"/>
      <c r="N153" s="86">
        <f>SUM(N154:N157)/3</f>
        <v>6578098.5599999996</v>
      </c>
      <c r="O153" s="86">
        <f>SUM(O154:O157)/3</f>
        <v>0</v>
      </c>
      <c r="P153" s="86">
        <f>N153-O153</f>
        <v>6578098.5599999996</v>
      </c>
      <c r="Q153" s="87"/>
      <c r="R153" s="88"/>
      <c r="S153" s="88"/>
      <c r="T153" s="88"/>
      <c r="U153" s="85"/>
      <c r="V153" s="85"/>
      <c r="W153" s="85"/>
      <c r="X153" s="85"/>
      <c r="Y153" s="89"/>
      <c r="Z153" s="85"/>
      <c r="AA153" s="85"/>
      <c r="AB153" s="85"/>
      <c r="AC153" s="90"/>
    </row>
    <row r="154" spans="1:29" outlineLevel="3">
      <c r="A154" s="91"/>
      <c r="B154" s="92"/>
      <c r="C154" s="92"/>
      <c r="D154" s="92" t="s">
        <v>562</v>
      </c>
      <c r="E154" s="92" t="s">
        <v>563</v>
      </c>
      <c r="F154" s="92"/>
      <c r="G154" s="549"/>
      <c r="H154" s="92"/>
      <c r="I154" s="92" t="s">
        <v>562</v>
      </c>
      <c r="J154" s="92"/>
      <c r="K154" s="92"/>
      <c r="L154" s="92"/>
      <c r="M154" s="92"/>
      <c r="N154" s="93">
        <f>SUM(N155:N157)/2</f>
        <v>6578098.5599999996</v>
      </c>
      <c r="O154" s="93">
        <f>SUM(O155:O157)/2</f>
        <v>0</v>
      </c>
      <c r="P154" s="93">
        <f>N154-O154</f>
        <v>6578098.5599999996</v>
      </c>
      <c r="Q154" s="94"/>
      <c r="R154" s="95"/>
      <c r="S154" s="95"/>
      <c r="T154" s="95"/>
      <c r="U154" s="92"/>
      <c r="V154" s="92"/>
      <c r="W154" s="92"/>
      <c r="X154" s="92"/>
      <c r="Y154" s="96"/>
      <c r="Z154" s="92"/>
      <c r="AA154" s="92"/>
      <c r="AB154" s="92"/>
      <c r="AC154" s="97"/>
    </row>
    <row r="155" spans="1:29" outlineLevel="4">
      <c r="A155" s="91"/>
      <c r="B155" s="92"/>
      <c r="C155" s="92"/>
      <c r="D155" s="92"/>
      <c r="E155" s="92" t="s">
        <v>523</v>
      </c>
      <c r="F155" s="92" t="s">
        <v>524</v>
      </c>
      <c r="G155" s="549"/>
      <c r="H155" s="92"/>
      <c r="I155" s="92" t="s">
        <v>562</v>
      </c>
      <c r="J155" s="92"/>
      <c r="K155" s="92"/>
      <c r="L155" s="92"/>
      <c r="M155" s="92"/>
      <c r="N155" s="93">
        <f>SUM(N156:N157)</f>
        <v>6578098.5599999996</v>
      </c>
      <c r="O155" s="93">
        <f>SUM(O156:O157)</f>
        <v>0</v>
      </c>
      <c r="P155" s="93">
        <f>N155-O155</f>
        <v>6578098.5599999996</v>
      </c>
      <c r="Q155" s="94"/>
      <c r="R155" s="95"/>
      <c r="S155" s="95"/>
      <c r="T155" s="95"/>
      <c r="U155" s="92"/>
      <c r="V155" s="92"/>
      <c r="W155" s="92"/>
      <c r="X155" s="92"/>
      <c r="Y155" s="96"/>
      <c r="Z155" s="92"/>
      <c r="AA155" s="92"/>
      <c r="AB155" s="92"/>
      <c r="AC155" s="97"/>
    </row>
    <row r="156" spans="1:29" outlineLevel="5">
      <c r="A156" s="98"/>
      <c r="B156" s="99"/>
      <c r="C156" s="99"/>
      <c r="D156" s="99"/>
      <c r="E156" s="99"/>
      <c r="F156" s="99" t="s">
        <v>917</v>
      </c>
      <c r="G156" s="550">
        <v>42370</v>
      </c>
      <c r="H156" s="99" t="s">
        <v>525</v>
      </c>
      <c r="I156" s="92" t="s">
        <v>562</v>
      </c>
      <c r="J156" s="99" t="s">
        <v>518</v>
      </c>
      <c r="K156" s="99" t="s">
        <v>519</v>
      </c>
      <c r="L156" s="99" t="s">
        <v>519</v>
      </c>
      <c r="M156" s="99" t="s">
        <v>520</v>
      </c>
      <c r="N156" s="100">
        <v>6578098.5599999996</v>
      </c>
      <c r="O156" s="100">
        <v>0</v>
      </c>
      <c r="P156" s="100">
        <f>N156-O156</f>
        <v>6578098.5599999996</v>
      </c>
      <c r="Q156" s="101" t="s">
        <v>521</v>
      </c>
      <c r="R156" s="102" t="s">
        <v>522</v>
      </c>
      <c r="S156" s="102"/>
      <c r="T156" s="102"/>
      <c r="U156" s="99"/>
      <c r="V156" s="99"/>
      <c r="W156" s="99"/>
      <c r="X156" s="99"/>
      <c r="Y156" s="103">
        <v>42370</v>
      </c>
      <c r="Z156" s="99"/>
      <c r="AA156" s="99"/>
      <c r="AB156" s="99"/>
      <c r="AC156" s="104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717"/>
  <sheetViews>
    <sheetView topLeftCell="A697" zoomScale="90" zoomScaleNormal="90" workbookViewId="0">
      <selection activeCell="G657" sqref="G657"/>
    </sheetView>
  </sheetViews>
  <sheetFormatPr baseColWidth="10" defaultRowHeight="12.75"/>
  <cols>
    <col min="1" max="1" width="11.5703125" customWidth="1"/>
    <col min="2" max="2" width="11.5703125" style="122" customWidth="1"/>
    <col min="3" max="3" width="61.5703125" style="185" customWidth="1"/>
    <col min="4" max="4" width="15" style="185" customWidth="1"/>
    <col min="5" max="5" width="13.42578125" style="122" customWidth="1"/>
    <col min="6" max="6" width="20.140625" style="122" customWidth="1"/>
    <col min="7" max="7" width="14" style="123" customWidth="1"/>
    <col min="8" max="8" width="14.28515625" style="308" customWidth="1"/>
    <col min="9" max="9" width="14.7109375" style="309" bestFit="1" customWidth="1"/>
    <col min="14" max="14" width="13.5703125" customWidth="1"/>
    <col min="16" max="16" width="14.28515625" customWidth="1"/>
  </cols>
  <sheetData>
    <row r="2" spans="2:9" ht="15" customHeight="1">
      <c r="B2" s="121" t="s">
        <v>587</v>
      </c>
      <c r="C2" s="121"/>
      <c r="D2" s="121"/>
    </row>
    <row r="3" spans="2:9" ht="15" customHeight="1">
      <c r="B3" s="121" t="s">
        <v>7</v>
      </c>
      <c r="C3" s="121"/>
      <c r="D3" s="121"/>
    </row>
    <row r="4" spans="2:9" ht="15" customHeight="1">
      <c r="C4" s="121"/>
      <c r="D4" s="121"/>
    </row>
    <row r="5" spans="2:9" ht="15" customHeight="1">
      <c r="C5" s="121"/>
      <c r="D5" s="121"/>
    </row>
    <row r="6" spans="2:9" ht="15" customHeight="1">
      <c r="B6" s="582" t="s">
        <v>5</v>
      </c>
      <c r="C6" s="582"/>
      <c r="D6" s="582"/>
      <c r="E6" s="582"/>
      <c r="F6" s="582"/>
      <c r="G6" s="582"/>
    </row>
    <row r="7" spans="2:9" ht="15" customHeight="1">
      <c r="B7" s="124"/>
      <c r="C7" s="125"/>
      <c r="D7" s="125"/>
      <c r="E7" s="124"/>
      <c r="F7" s="124"/>
      <c r="G7" s="126"/>
    </row>
    <row r="8" spans="2:9" ht="15" customHeight="1">
      <c r="B8" s="124"/>
      <c r="C8" s="127" t="s">
        <v>508</v>
      </c>
      <c r="D8" s="127"/>
      <c r="E8" s="128"/>
      <c r="F8" s="128"/>
      <c r="G8" s="126"/>
    </row>
    <row r="9" spans="2:9" ht="15" customHeight="1">
      <c r="B9" s="124"/>
      <c r="C9" s="127" t="s">
        <v>509</v>
      </c>
      <c r="D9" s="127"/>
      <c r="E9" s="124"/>
      <c r="F9" s="124"/>
      <c r="G9" s="126"/>
    </row>
    <row r="10" spans="2:9" ht="15" customHeight="1" thickBot="1">
      <c r="B10" s="124"/>
      <c r="C10" s="125"/>
      <c r="D10" s="125"/>
      <c r="E10" s="124"/>
      <c r="F10" s="124"/>
      <c r="G10" s="126"/>
    </row>
    <row r="11" spans="2:9" ht="18" customHeight="1" thickTop="1" thickBot="1">
      <c r="B11" s="129" t="s">
        <v>44</v>
      </c>
      <c r="C11" s="130" t="s">
        <v>6</v>
      </c>
      <c r="D11" s="410"/>
      <c r="E11" s="131" t="s">
        <v>580</v>
      </c>
      <c r="F11" s="132"/>
      <c r="G11" s="133" t="s">
        <v>581</v>
      </c>
      <c r="H11" s="342" t="s">
        <v>914</v>
      </c>
      <c r="I11" s="330">
        <v>1501.0201</v>
      </c>
    </row>
    <row r="12" spans="2:9" ht="18" customHeight="1" thickTop="1" thickBot="1">
      <c r="B12" s="134"/>
      <c r="C12" s="135"/>
      <c r="D12" s="135"/>
      <c r="E12" s="136"/>
      <c r="F12" s="135"/>
      <c r="G12" s="328"/>
      <c r="H12" s="314"/>
      <c r="I12" s="311"/>
    </row>
    <row r="13" spans="2:9" ht="15" customHeight="1" thickTop="1">
      <c r="B13" s="453" t="s">
        <v>453</v>
      </c>
      <c r="C13" s="454" t="s">
        <v>454</v>
      </c>
      <c r="D13" s="454"/>
      <c r="E13" s="427" t="s">
        <v>455</v>
      </c>
      <c r="F13" s="427" t="s">
        <v>47</v>
      </c>
      <c r="G13" s="455">
        <v>2338689.7799999998</v>
      </c>
      <c r="H13" s="456">
        <f>+I13-G13</f>
        <v>183821.02000000002</v>
      </c>
      <c r="I13" s="457">
        <v>2522510.7999999998</v>
      </c>
    </row>
    <row r="14" spans="2:9" ht="15" customHeight="1">
      <c r="B14" s="140" t="s">
        <v>825</v>
      </c>
      <c r="C14" s="141" t="s">
        <v>354</v>
      </c>
      <c r="D14" s="141"/>
      <c r="E14" s="142" t="s">
        <v>355</v>
      </c>
      <c r="F14" s="142" t="s">
        <v>60</v>
      </c>
      <c r="G14" s="143">
        <v>40941.040000000001</v>
      </c>
      <c r="H14" s="318">
        <f t="shared" ref="H14:H20" si="0">+I14-G14</f>
        <v>13013.760000000002</v>
      </c>
      <c r="I14" s="329">
        <v>53954.8</v>
      </c>
    </row>
    <row r="15" spans="2:9" ht="15" customHeight="1">
      <c r="B15" s="140" t="s">
        <v>825</v>
      </c>
      <c r="C15" s="141" t="s">
        <v>356</v>
      </c>
      <c r="D15" s="141"/>
      <c r="E15" s="142" t="s">
        <v>92</v>
      </c>
      <c r="F15" s="144" t="s">
        <v>47</v>
      </c>
      <c r="G15" s="145">
        <v>31780.84</v>
      </c>
      <c r="H15" s="318">
        <f t="shared" si="0"/>
        <v>10102.049999999999</v>
      </c>
      <c r="I15" s="329">
        <v>41882.89</v>
      </c>
    </row>
    <row r="16" spans="2:9" ht="15" customHeight="1">
      <c r="B16" s="140" t="s">
        <v>826</v>
      </c>
      <c r="C16" s="141" t="s">
        <v>827</v>
      </c>
      <c r="D16" s="141"/>
      <c r="E16" s="142" t="s">
        <v>831</v>
      </c>
      <c r="F16" s="144" t="s">
        <v>47</v>
      </c>
      <c r="G16" s="145">
        <v>181799.61</v>
      </c>
      <c r="H16" s="318">
        <f t="shared" si="0"/>
        <v>57787.91</v>
      </c>
      <c r="I16" s="329">
        <v>239587.52</v>
      </c>
    </row>
    <row r="17" spans="1:10" ht="15" customHeight="1">
      <c r="B17" s="432" t="s">
        <v>826</v>
      </c>
      <c r="C17" s="458" t="s">
        <v>828</v>
      </c>
      <c r="D17" s="458"/>
      <c r="E17" s="428" t="s">
        <v>167</v>
      </c>
      <c r="F17" s="459" t="s">
        <v>47</v>
      </c>
      <c r="G17" s="460">
        <v>704718.94</v>
      </c>
      <c r="H17" s="461">
        <f t="shared" si="0"/>
        <v>181958.43000000005</v>
      </c>
      <c r="I17" s="462">
        <v>886677.37</v>
      </c>
    </row>
    <row r="18" spans="1:10" ht="15" customHeight="1">
      <c r="B18" s="432" t="s">
        <v>826</v>
      </c>
      <c r="C18" s="458" t="s">
        <v>829</v>
      </c>
      <c r="D18" s="458"/>
      <c r="E18" s="428" t="s">
        <v>170</v>
      </c>
      <c r="F18" s="459" t="s">
        <v>47</v>
      </c>
      <c r="G18" s="460">
        <v>10832.99</v>
      </c>
      <c r="H18" s="461">
        <f t="shared" si="0"/>
        <v>2797.08</v>
      </c>
      <c r="I18" s="462">
        <v>13630.07</v>
      </c>
    </row>
    <row r="19" spans="1:10" ht="15" customHeight="1">
      <c r="B19" s="140" t="s">
        <v>826</v>
      </c>
      <c r="C19" s="141" t="s">
        <v>686</v>
      </c>
      <c r="D19" s="141"/>
      <c r="E19" s="429" t="s">
        <v>173</v>
      </c>
      <c r="F19" s="144" t="s">
        <v>830</v>
      </c>
      <c r="G19" s="145">
        <v>22920</v>
      </c>
      <c r="H19" s="318">
        <f t="shared" si="0"/>
        <v>5917.9399999999987</v>
      </c>
      <c r="I19" s="329">
        <v>28837.94</v>
      </c>
      <c r="J19" s="430" t="s">
        <v>1014</v>
      </c>
    </row>
    <row r="20" spans="1:10" ht="15" customHeight="1">
      <c r="B20" s="432" t="s">
        <v>826</v>
      </c>
      <c r="C20" s="458" t="s">
        <v>454</v>
      </c>
      <c r="D20" s="458"/>
      <c r="E20" s="428" t="s">
        <v>224</v>
      </c>
      <c r="F20" s="459" t="s">
        <v>47</v>
      </c>
      <c r="G20" s="460">
        <v>1154449.8899999999</v>
      </c>
      <c r="H20" s="463">
        <f t="shared" si="0"/>
        <v>111926.23000000021</v>
      </c>
      <c r="I20" s="462">
        <v>1266376.1200000001</v>
      </c>
    </row>
    <row r="21" spans="1:10" ht="15" customHeight="1" thickBot="1">
      <c r="B21" s="146"/>
      <c r="C21" s="147"/>
      <c r="D21" s="147"/>
      <c r="E21" s="148"/>
      <c r="F21" s="148"/>
      <c r="G21" s="149"/>
      <c r="H21" s="326"/>
      <c r="I21" s="327"/>
    </row>
    <row r="22" spans="1:10" ht="18" customHeight="1" thickTop="1" thickBot="1">
      <c r="B22" s="124"/>
      <c r="C22" s="150" t="s">
        <v>1142</v>
      </c>
      <c r="D22" s="411"/>
      <c r="E22" s="151"/>
      <c r="F22" s="152"/>
      <c r="G22" s="197">
        <f>SUM(G13:G21)</f>
        <v>4486133.09</v>
      </c>
      <c r="H22" s="197">
        <f t="shared" ref="H22:I22" si="1">SUM(H13:H21)</f>
        <v>567324.42000000027</v>
      </c>
      <c r="I22" s="197">
        <f t="shared" si="1"/>
        <v>5053457.51</v>
      </c>
    </row>
    <row r="23" spans="1:10" ht="13.5" thickTop="1">
      <c r="B23" s="124"/>
      <c r="C23" s="125"/>
      <c r="D23" s="125"/>
      <c r="E23" s="124"/>
      <c r="F23" s="124"/>
      <c r="G23" s="126"/>
    </row>
    <row r="27" spans="1:10">
      <c r="B27" s="121" t="s">
        <v>587</v>
      </c>
      <c r="C27" s="121"/>
      <c r="D27" s="121"/>
      <c r="E27" s="153"/>
    </row>
    <row r="28" spans="1:10">
      <c r="B28" s="121" t="s">
        <v>7</v>
      </c>
      <c r="C28" s="121"/>
      <c r="D28" s="121"/>
    </row>
    <row r="29" spans="1:10" ht="15" customHeight="1">
      <c r="B29" s="124"/>
      <c r="C29" s="121"/>
      <c r="D29" s="121"/>
    </row>
    <row r="30" spans="1:10" ht="15" customHeight="1">
      <c r="B30" s="124"/>
      <c r="C30" s="121"/>
      <c r="D30" s="121"/>
    </row>
    <row r="31" spans="1:10" ht="15.75">
      <c r="A31" s="69"/>
      <c r="B31" s="582" t="s">
        <v>5</v>
      </c>
      <c r="C31" s="582"/>
      <c r="D31" s="582"/>
      <c r="E31" s="582"/>
      <c r="F31" s="582"/>
      <c r="G31" s="582"/>
    </row>
    <row r="32" spans="1:10" ht="15.75">
      <c r="A32" s="41"/>
      <c r="B32" s="128"/>
      <c r="C32" s="128"/>
      <c r="D32" s="401"/>
      <c r="E32" s="154"/>
      <c r="F32" s="128"/>
      <c r="G32" s="126"/>
    </row>
    <row r="33" spans="2:10">
      <c r="B33" s="124"/>
      <c r="C33" s="127" t="s">
        <v>656</v>
      </c>
      <c r="D33" s="127"/>
      <c r="E33" s="128"/>
      <c r="F33" s="128"/>
      <c r="G33" s="126"/>
    </row>
    <row r="34" spans="2:10">
      <c r="B34" s="124"/>
      <c r="C34" s="127" t="s">
        <v>588</v>
      </c>
      <c r="D34" s="127"/>
      <c r="E34" s="124"/>
      <c r="F34" s="124"/>
      <c r="G34" s="126"/>
    </row>
    <row r="35" spans="2:10" s="1" customFormat="1" ht="15" customHeight="1" thickBot="1">
      <c r="B35" s="155"/>
      <c r="C35" s="156"/>
      <c r="D35" s="156"/>
      <c r="E35" s="157"/>
      <c r="F35" s="158"/>
      <c r="G35" s="159"/>
      <c r="H35" s="308"/>
      <c r="I35" s="310"/>
    </row>
    <row r="36" spans="2:10" ht="24.75" customHeight="1" thickTop="1" thickBot="1">
      <c r="B36" s="160" t="s">
        <v>44</v>
      </c>
      <c r="C36" s="161" t="s">
        <v>6</v>
      </c>
      <c r="D36" s="161" t="s">
        <v>960</v>
      </c>
      <c r="E36" s="162" t="s">
        <v>580</v>
      </c>
      <c r="F36" s="161" t="s">
        <v>961</v>
      </c>
      <c r="G36" s="163" t="s">
        <v>581</v>
      </c>
      <c r="H36" s="338" t="s">
        <v>914</v>
      </c>
      <c r="I36" s="339">
        <v>1501.0201999999999</v>
      </c>
    </row>
    <row r="37" spans="2:10" ht="14.25" thickTop="1" thickBot="1">
      <c r="B37" s="134"/>
      <c r="C37" s="135"/>
      <c r="D37" s="135"/>
      <c r="E37" s="135"/>
      <c r="F37" s="135"/>
      <c r="G37" s="164"/>
      <c r="I37" s="311"/>
    </row>
    <row r="38" spans="2:10" ht="15" customHeight="1" thickTop="1">
      <c r="B38" s="165" t="s">
        <v>45</v>
      </c>
      <c r="C38" s="166" t="s">
        <v>1016</v>
      </c>
      <c r="D38" s="166"/>
      <c r="E38" s="138" t="s">
        <v>46</v>
      </c>
      <c r="F38" s="138" t="s">
        <v>47</v>
      </c>
      <c r="G38" s="139">
        <v>33503.46</v>
      </c>
      <c r="H38" s="325">
        <f>+I38-G38</f>
        <v>10649.61</v>
      </c>
      <c r="I38" s="334">
        <v>44153.07</v>
      </c>
      <c r="J38" s="308"/>
    </row>
    <row r="39" spans="2:10" ht="15" customHeight="1">
      <c r="B39" s="432" t="s">
        <v>45</v>
      </c>
      <c r="C39" s="436" t="s">
        <v>48</v>
      </c>
      <c r="D39" s="436"/>
      <c r="E39" s="428" t="s">
        <v>49</v>
      </c>
      <c r="F39" s="428" t="s">
        <v>50</v>
      </c>
      <c r="G39" s="434">
        <v>35814.92</v>
      </c>
      <c r="H39" s="435">
        <f t="shared" ref="H39:H102" si="2">+I39-G39</f>
        <v>11384.349999999999</v>
      </c>
      <c r="I39" s="435">
        <v>47199.27</v>
      </c>
      <c r="J39" s="308"/>
    </row>
    <row r="40" spans="2:10" ht="15" customHeight="1">
      <c r="B40" s="432" t="s">
        <v>45</v>
      </c>
      <c r="C40" s="436" t="s">
        <v>51</v>
      </c>
      <c r="D40" s="436"/>
      <c r="E40" s="428" t="s">
        <v>52</v>
      </c>
      <c r="F40" s="428" t="s">
        <v>47</v>
      </c>
      <c r="G40" s="434">
        <v>26812.05</v>
      </c>
      <c r="H40" s="435">
        <f t="shared" si="2"/>
        <v>8522.6400000000031</v>
      </c>
      <c r="I40" s="435">
        <v>35334.69</v>
      </c>
      <c r="J40" s="308"/>
    </row>
    <row r="41" spans="2:10" ht="15" customHeight="1">
      <c r="B41" s="140" t="s">
        <v>45</v>
      </c>
      <c r="C41" s="167" t="s">
        <v>53</v>
      </c>
      <c r="D41" s="167"/>
      <c r="E41" s="142" t="s">
        <v>54</v>
      </c>
      <c r="F41" s="142" t="s">
        <v>55</v>
      </c>
      <c r="G41" s="143">
        <v>20567.72</v>
      </c>
      <c r="H41" s="316">
        <f t="shared" si="2"/>
        <v>6537.7799999999988</v>
      </c>
      <c r="I41" s="316">
        <v>27105.5</v>
      </c>
      <c r="J41" s="308"/>
    </row>
    <row r="42" spans="2:10" ht="15" customHeight="1">
      <c r="B42" s="432" t="s">
        <v>45</v>
      </c>
      <c r="C42" s="436" t="s">
        <v>56</v>
      </c>
      <c r="D42" s="436"/>
      <c r="E42" s="428" t="s">
        <v>57</v>
      </c>
      <c r="F42" s="428" t="s">
        <v>50</v>
      </c>
      <c r="G42" s="434">
        <v>34720.699999999997</v>
      </c>
      <c r="H42" s="435">
        <f t="shared" si="2"/>
        <v>11036.530000000006</v>
      </c>
      <c r="I42" s="435">
        <v>45757.23</v>
      </c>
      <c r="J42" s="308"/>
    </row>
    <row r="43" spans="2:10" ht="15" customHeight="1">
      <c r="B43" s="432" t="s">
        <v>45</v>
      </c>
      <c r="C43" s="436" t="s">
        <v>58</v>
      </c>
      <c r="D43" s="436"/>
      <c r="E43" s="428" t="s">
        <v>59</v>
      </c>
      <c r="F43" s="428" t="s">
        <v>60</v>
      </c>
      <c r="G43" s="434">
        <v>38852.839999999997</v>
      </c>
      <c r="H43" s="435"/>
      <c r="I43" s="437"/>
      <c r="J43" s="159"/>
    </row>
    <row r="44" spans="2:10" ht="15" customHeight="1">
      <c r="B44" s="140" t="s">
        <v>857</v>
      </c>
      <c r="C44" s="167" t="s">
        <v>58</v>
      </c>
      <c r="D44" s="167"/>
      <c r="E44" s="142" t="s">
        <v>59</v>
      </c>
      <c r="F44" s="142" t="s">
        <v>60</v>
      </c>
      <c r="G44" s="143">
        <v>-38852.839999999997</v>
      </c>
      <c r="H44" s="316"/>
      <c r="I44" s="335"/>
      <c r="J44" s="159"/>
    </row>
    <row r="45" spans="2:10" ht="15" customHeight="1">
      <c r="B45" s="432" t="s">
        <v>45</v>
      </c>
      <c r="C45" s="436" t="s">
        <v>61</v>
      </c>
      <c r="D45" s="436"/>
      <c r="E45" s="428" t="s">
        <v>62</v>
      </c>
      <c r="F45" s="428" t="s">
        <v>60</v>
      </c>
      <c r="G45" s="434">
        <v>84362.559999999998</v>
      </c>
      <c r="H45" s="435">
        <f t="shared" si="2"/>
        <v>26815.990000000005</v>
      </c>
      <c r="I45" s="435">
        <v>111178.55</v>
      </c>
      <c r="J45" s="308"/>
    </row>
    <row r="46" spans="2:10" ht="15" customHeight="1">
      <c r="B46" s="432" t="s">
        <v>45</v>
      </c>
      <c r="C46" s="436" t="s">
        <v>63</v>
      </c>
      <c r="D46" s="436"/>
      <c r="E46" s="428" t="s">
        <v>64</v>
      </c>
      <c r="F46" s="428" t="s">
        <v>60</v>
      </c>
      <c r="G46" s="434">
        <v>22134.57</v>
      </c>
      <c r="H46" s="435">
        <f t="shared" si="2"/>
        <v>7035.8300000000017</v>
      </c>
      <c r="I46" s="435">
        <v>29170.400000000001</v>
      </c>
      <c r="J46" s="308"/>
    </row>
    <row r="47" spans="2:10" ht="15" customHeight="1">
      <c r="B47" s="140" t="s">
        <v>45</v>
      </c>
      <c r="C47" s="167" t="s">
        <v>65</v>
      </c>
      <c r="D47" s="167"/>
      <c r="E47" s="142" t="s">
        <v>66</v>
      </c>
      <c r="F47" s="142" t="s">
        <v>67</v>
      </c>
      <c r="G47" s="143">
        <v>47324.81</v>
      </c>
      <c r="H47" s="316">
        <f t="shared" si="2"/>
        <v>15042.950000000004</v>
      </c>
      <c r="I47" s="316">
        <v>62367.76</v>
      </c>
      <c r="J47" s="308"/>
    </row>
    <row r="48" spans="2:10" ht="15" customHeight="1">
      <c r="B48" s="432" t="s">
        <v>45</v>
      </c>
      <c r="C48" s="436" t="s">
        <v>68</v>
      </c>
      <c r="D48" s="436"/>
      <c r="E48" s="428" t="s">
        <v>69</v>
      </c>
      <c r="F48" s="428" t="s">
        <v>60</v>
      </c>
      <c r="G48" s="434">
        <v>9620.5400000000009</v>
      </c>
      <c r="H48" s="435">
        <f t="shared" si="2"/>
        <v>3058.0399999999991</v>
      </c>
      <c r="I48" s="435">
        <v>12678.58</v>
      </c>
      <c r="J48" s="308"/>
    </row>
    <row r="49" spans="2:10" ht="15" customHeight="1">
      <c r="B49" s="140" t="s">
        <v>45</v>
      </c>
      <c r="C49" s="167" t="s">
        <v>70</v>
      </c>
      <c r="D49" s="167"/>
      <c r="E49" s="142" t="s">
        <v>71</v>
      </c>
      <c r="F49" s="142" t="s">
        <v>72</v>
      </c>
      <c r="G49" s="143">
        <v>52357.42</v>
      </c>
      <c r="H49" s="316">
        <f t="shared" si="2"/>
        <v>16642.64</v>
      </c>
      <c r="I49" s="316">
        <v>69000.06</v>
      </c>
      <c r="J49" s="308"/>
    </row>
    <row r="50" spans="2:10" ht="15" customHeight="1">
      <c r="B50" s="432" t="s">
        <v>45</v>
      </c>
      <c r="C50" s="433" t="s">
        <v>73</v>
      </c>
      <c r="D50" s="433"/>
      <c r="E50" s="431" t="s">
        <v>74</v>
      </c>
      <c r="F50" s="431" t="s">
        <v>67</v>
      </c>
      <c r="G50" s="434">
        <v>39599.1</v>
      </c>
      <c r="H50" s="435">
        <f t="shared" si="2"/>
        <v>12587.21</v>
      </c>
      <c r="I50" s="435">
        <v>52186.31</v>
      </c>
      <c r="J50" s="308"/>
    </row>
    <row r="51" spans="2:10" ht="15" customHeight="1">
      <c r="B51" s="432" t="s">
        <v>45</v>
      </c>
      <c r="C51" s="433" t="s">
        <v>75</v>
      </c>
      <c r="D51" s="433"/>
      <c r="E51" s="431" t="s">
        <v>76</v>
      </c>
      <c r="F51" s="431" t="s">
        <v>47</v>
      </c>
      <c r="G51" s="434">
        <v>122950.62</v>
      </c>
      <c r="H51" s="435">
        <f t="shared" si="2"/>
        <v>39081.820000000007</v>
      </c>
      <c r="I51" s="435">
        <v>162032.44</v>
      </c>
      <c r="J51" s="308"/>
    </row>
    <row r="52" spans="2:10" ht="15" customHeight="1">
      <c r="B52" s="432" t="s">
        <v>45</v>
      </c>
      <c r="C52" s="433" t="s">
        <v>77</v>
      </c>
      <c r="D52" s="433"/>
      <c r="E52" s="431" t="s">
        <v>78</v>
      </c>
      <c r="F52" s="431" t="s">
        <v>47</v>
      </c>
      <c r="G52" s="434">
        <v>67849.3</v>
      </c>
      <c r="H52" s="435">
        <f t="shared" si="2"/>
        <v>21566.989999999991</v>
      </c>
      <c r="I52" s="435">
        <v>89416.29</v>
      </c>
      <c r="J52" s="308"/>
    </row>
    <row r="53" spans="2:10" ht="15" customHeight="1">
      <c r="B53" s="432" t="s">
        <v>45</v>
      </c>
      <c r="C53" s="433" t="s">
        <v>79</v>
      </c>
      <c r="D53" s="433"/>
      <c r="E53" s="431" t="s">
        <v>80</v>
      </c>
      <c r="F53" s="431" t="s">
        <v>47</v>
      </c>
      <c r="G53" s="434">
        <v>100380.54</v>
      </c>
      <c r="H53" s="435">
        <f t="shared" si="2"/>
        <v>31907.560000000012</v>
      </c>
      <c r="I53" s="435">
        <v>132288.1</v>
      </c>
      <c r="J53" s="308"/>
    </row>
    <row r="54" spans="2:10" ht="15" customHeight="1">
      <c r="B54" s="432" t="s">
        <v>45</v>
      </c>
      <c r="C54" s="433" t="s">
        <v>81</v>
      </c>
      <c r="D54" s="433"/>
      <c r="E54" s="431" t="s">
        <v>82</v>
      </c>
      <c r="F54" s="431" t="s">
        <v>47</v>
      </c>
      <c r="G54" s="434">
        <v>51800.4</v>
      </c>
      <c r="H54" s="435">
        <f t="shared" si="2"/>
        <v>16465.590000000004</v>
      </c>
      <c r="I54" s="435">
        <v>68265.990000000005</v>
      </c>
      <c r="J54" s="308"/>
    </row>
    <row r="55" spans="2:10" ht="15" customHeight="1">
      <c r="B55" s="432" t="s">
        <v>45</v>
      </c>
      <c r="C55" s="433" t="s">
        <v>83</v>
      </c>
      <c r="D55" s="433"/>
      <c r="E55" s="431" t="s">
        <v>84</v>
      </c>
      <c r="F55" s="431" t="s">
        <v>50</v>
      </c>
      <c r="G55" s="434">
        <v>49737.24</v>
      </c>
      <c r="H55" s="435">
        <f t="shared" si="2"/>
        <v>15809.780000000006</v>
      </c>
      <c r="I55" s="435">
        <v>65547.02</v>
      </c>
      <c r="J55" s="308"/>
    </row>
    <row r="56" spans="2:10" ht="15" customHeight="1">
      <c r="B56" s="432" t="s">
        <v>45</v>
      </c>
      <c r="C56" s="433" t="s">
        <v>85</v>
      </c>
      <c r="D56" s="433"/>
      <c r="E56" s="431" t="s">
        <v>86</v>
      </c>
      <c r="F56" s="431" t="s">
        <v>60</v>
      </c>
      <c r="G56" s="434">
        <v>18282.990000000002</v>
      </c>
      <c r="H56" s="435">
        <f t="shared" si="2"/>
        <v>5811.5399999999972</v>
      </c>
      <c r="I56" s="435">
        <v>24094.53</v>
      </c>
      <c r="J56" s="308"/>
    </row>
    <row r="57" spans="2:10" ht="15" customHeight="1">
      <c r="B57" s="432" t="s">
        <v>45</v>
      </c>
      <c r="C57" s="433" t="s">
        <v>87</v>
      </c>
      <c r="D57" s="433"/>
      <c r="E57" s="431" t="s">
        <v>88</v>
      </c>
      <c r="F57" s="431" t="s">
        <v>67</v>
      </c>
      <c r="G57" s="434">
        <v>25392.42</v>
      </c>
      <c r="H57" s="435">
        <f t="shared" si="2"/>
        <v>8071.3899999999994</v>
      </c>
      <c r="I57" s="435">
        <v>33463.81</v>
      </c>
      <c r="J57" s="308"/>
    </row>
    <row r="58" spans="2:10" ht="15" customHeight="1">
      <c r="B58" s="432" t="s">
        <v>45</v>
      </c>
      <c r="C58" s="433" t="s">
        <v>89</v>
      </c>
      <c r="D58" s="433"/>
      <c r="E58" s="431" t="s">
        <v>90</v>
      </c>
      <c r="F58" s="431" t="s">
        <v>67</v>
      </c>
      <c r="G58" s="434">
        <v>2080</v>
      </c>
      <c r="H58" s="435">
        <f t="shared" si="2"/>
        <v>661.15999999999985</v>
      </c>
      <c r="I58" s="435">
        <v>2741.16</v>
      </c>
      <c r="J58" s="308"/>
    </row>
    <row r="59" spans="2:10" ht="15" customHeight="1">
      <c r="B59" s="140" t="s">
        <v>45</v>
      </c>
      <c r="C59" s="168" t="s">
        <v>91</v>
      </c>
      <c r="D59" s="168"/>
      <c r="E59" s="169" t="s">
        <v>92</v>
      </c>
      <c r="F59" s="169" t="s">
        <v>50</v>
      </c>
      <c r="G59" s="143">
        <v>116485.08</v>
      </c>
      <c r="H59" s="316">
        <f t="shared" si="2"/>
        <v>37026.650000000009</v>
      </c>
      <c r="I59" s="316">
        <v>153511.73000000001</v>
      </c>
      <c r="J59" s="308"/>
    </row>
    <row r="60" spans="2:10" ht="15" customHeight="1">
      <c r="B60" s="432" t="s">
        <v>45</v>
      </c>
      <c r="C60" s="433" t="s">
        <v>93</v>
      </c>
      <c r="D60" s="433"/>
      <c r="E60" s="431" t="s">
        <v>94</v>
      </c>
      <c r="F60" s="431" t="s">
        <v>50</v>
      </c>
      <c r="G60" s="434">
        <v>89016.44</v>
      </c>
      <c r="H60" s="435">
        <f t="shared" si="2"/>
        <v>28295.300000000003</v>
      </c>
      <c r="I60" s="435">
        <v>117311.74</v>
      </c>
      <c r="J60" s="308"/>
    </row>
    <row r="61" spans="2:10" ht="15" customHeight="1">
      <c r="B61" s="432" t="s">
        <v>45</v>
      </c>
      <c r="C61" s="433" t="s">
        <v>95</v>
      </c>
      <c r="D61" s="433"/>
      <c r="E61" s="431" t="s">
        <v>96</v>
      </c>
      <c r="F61" s="431" t="s">
        <v>47</v>
      </c>
      <c r="G61" s="434">
        <v>54910.66</v>
      </c>
      <c r="H61" s="435">
        <f t="shared" si="2"/>
        <v>17454.229999999996</v>
      </c>
      <c r="I61" s="435">
        <v>72364.89</v>
      </c>
      <c r="J61" s="308"/>
    </row>
    <row r="62" spans="2:10" ht="15" customHeight="1">
      <c r="B62" s="432" t="s">
        <v>45</v>
      </c>
      <c r="C62" s="433" t="s">
        <v>97</v>
      </c>
      <c r="D62" s="433"/>
      <c r="E62" s="431" t="s">
        <v>98</v>
      </c>
      <c r="F62" s="431" t="s">
        <v>47</v>
      </c>
      <c r="G62" s="434">
        <v>45804</v>
      </c>
      <c r="H62" s="435">
        <f t="shared" si="2"/>
        <v>14559.529999999999</v>
      </c>
      <c r="I62" s="435">
        <v>60363.53</v>
      </c>
      <c r="J62" s="308"/>
    </row>
    <row r="63" spans="2:10" ht="15" customHeight="1">
      <c r="B63" s="140" t="s">
        <v>45</v>
      </c>
      <c r="C63" s="168" t="s">
        <v>99</v>
      </c>
      <c r="D63" s="168"/>
      <c r="E63" s="169" t="s">
        <v>100</v>
      </c>
      <c r="F63" s="169" t="s">
        <v>55</v>
      </c>
      <c r="G63" s="143">
        <v>40880.03</v>
      </c>
      <c r="H63" s="316">
        <f t="shared" si="2"/>
        <v>12994.370000000003</v>
      </c>
      <c r="I63" s="316">
        <v>53874.400000000001</v>
      </c>
      <c r="J63" s="308"/>
    </row>
    <row r="64" spans="2:10" ht="15" customHeight="1">
      <c r="B64" s="432" t="s">
        <v>45</v>
      </c>
      <c r="C64" s="433" t="s">
        <v>101</v>
      </c>
      <c r="D64" s="433"/>
      <c r="E64" s="431" t="s">
        <v>102</v>
      </c>
      <c r="F64" s="431" t="s">
        <v>67</v>
      </c>
      <c r="G64" s="434">
        <v>16873.8</v>
      </c>
      <c r="H64" s="435">
        <f t="shared" si="2"/>
        <v>5363.6100000000006</v>
      </c>
      <c r="I64" s="435">
        <v>22237.41</v>
      </c>
      <c r="J64" s="308"/>
    </row>
    <row r="65" spans="2:11" ht="15" customHeight="1">
      <c r="B65" s="140" t="s">
        <v>45</v>
      </c>
      <c r="C65" s="168" t="s">
        <v>103</v>
      </c>
      <c r="D65" s="168"/>
      <c r="E65" s="169" t="s">
        <v>104</v>
      </c>
      <c r="F65" s="169" t="s">
        <v>47</v>
      </c>
      <c r="G65" s="143">
        <v>98773.4</v>
      </c>
      <c r="H65" s="316"/>
      <c r="I65" s="335"/>
      <c r="J65" s="159"/>
    </row>
    <row r="66" spans="2:11" ht="15" customHeight="1">
      <c r="B66" s="140" t="s">
        <v>857</v>
      </c>
      <c r="C66" s="168" t="s">
        <v>103</v>
      </c>
      <c r="D66" s="168"/>
      <c r="E66" s="169" t="s">
        <v>104</v>
      </c>
      <c r="F66" s="169" t="s">
        <v>47</v>
      </c>
      <c r="G66" s="143">
        <v>-98773.4</v>
      </c>
      <c r="H66" s="316"/>
      <c r="I66" s="335"/>
      <c r="J66" s="159"/>
    </row>
    <row r="67" spans="2:11" ht="15" customHeight="1">
      <c r="B67" s="432" t="s">
        <v>45</v>
      </c>
      <c r="C67" s="433" t="s">
        <v>105</v>
      </c>
      <c r="D67" s="433"/>
      <c r="E67" s="431" t="s">
        <v>106</v>
      </c>
      <c r="F67" s="431" t="s">
        <v>47</v>
      </c>
      <c r="G67" s="434">
        <v>51235.45</v>
      </c>
      <c r="H67" s="435">
        <f t="shared" si="2"/>
        <v>16286.010000000009</v>
      </c>
      <c r="I67" s="435">
        <v>67521.460000000006</v>
      </c>
      <c r="J67" s="308"/>
    </row>
    <row r="68" spans="2:11" ht="15" customHeight="1">
      <c r="B68" s="432" t="s">
        <v>45</v>
      </c>
      <c r="C68" s="433" t="s">
        <v>107</v>
      </c>
      <c r="D68" s="433"/>
      <c r="E68" s="431">
        <v>241.99</v>
      </c>
      <c r="F68" s="431" t="s">
        <v>60</v>
      </c>
      <c r="G68" s="434">
        <v>32386.61</v>
      </c>
      <c r="H68" s="435">
        <f t="shared" si="2"/>
        <v>10294.599999999999</v>
      </c>
      <c r="I68" s="435">
        <v>42681.21</v>
      </c>
      <c r="J68" s="308"/>
    </row>
    <row r="69" spans="2:11" ht="15" customHeight="1">
      <c r="B69" s="432" t="s">
        <v>45</v>
      </c>
      <c r="C69" s="433" t="s">
        <v>108</v>
      </c>
      <c r="D69" s="433"/>
      <c r="E69" s="431" t="s">
        <v>109</v>
      </c>
      <c r="F69" s="431" t="s">
        <v>67</v>
      </c>
      <c r="G69" s="434">
        <v>71723.48</v>
      </c>
      <c r="H69" s="435">
        <f t="shared" si="2"/>
        <v>22798.460000000006</v>
      </c>
      <c r="I69" s="435">
        <v>94521.94</v>
      </c>
      <c r="J69" s="308"/>
    </row>
    <row r="70" spans="2:11" ht="15" customHeight="1">
      <c r="B70" s="140" t="s">
        <v>45</v>
      </c>
      <c r="C70" s="168" t="s">
        <v>110</v>
      </c>
      <c r="D70" s="168"/>
      <c r="E70" s="169" t="s">
        <v>111</v>
      </c>
      <c r="F70" s="169" t="s">
        <v>60</v>
      </c>
      <c r="G70" s="143">
        <v>63966.3</v>
      </c>
      <c r="H70" s="316">
        <f t="shared" si="2"/>
        <v>20332.709999999992</v>
      </c>
      <c r="I70" s="316">
        <v>84299.01</v>
      </c>
      <c r="J70" s="308"/>
    </row>
    <row r="71" spans="2:11" ht="15" customHeight="1">
      <c r="B71" s="432" t="s">
        <v>45</v>
      </c>
      <c r="C71" s="433" t="s">
        <v>112</v>
      </c>
      <c r="D71" s="433"/>
      <c r="E71" s="431" t="s">
        <v>113</v>
      </c>
      <c r="F71" s="431" t="s">
        <v>50</v>
      </c>
      <c r="G71" s="434">
        <v>130256.45</v>
      </c>
      <c r="H71" s="435">
        <f t="shared" si="2"/>
        <v>41404.099999999991</v>
      </c>
      <c r="I71" s="435">
        <v>171660.55</v>
      </c>
      <c r="J71" s="308"/>
    </row>
    <row r="72" spans="2:11" ht="15" customHeight="1">
      <c r="B72" s="432" t="s">
        <v>45</v>
      </c>
      <c r="C72" s="433" t="s">
        <v>114</v>
      </c>
      <c r="D72" s="433"/>
      <c r="E72" s="431" t="s">
        <v>115</v>
      </c>
      <c r="F72" s="431" t="s">
        <v>47</v>
      </c>
      <c r="G72" s="434">
        <v>17750.240000000002</v>
      </c>
      <c r="H72" s="435">
        <f t="shared" si="2"/>
        <v>5642.1999999999971</v>
      </c>
      <c r="I72" s="435">
        <v>23392.44</v>
      </c>
      <c r="J72" s="308"/>
    </row>
    <row r="73" spans="2:11" ht="15" customHeight="1">
      <c r="B73" s="432" t="s">
        <v>45</v>
      </c>
      <c r="C73" s="433" t="s">
        <v>116</v>
      </c>
      <c r="D73" s="433"/>
      <c r="E73" s="431" t="s">
        <v>117</v>
      </c>
      <c r="F73" s="431" t="s">
        <v>50</v>
      </c>
      <c r="G73" s="434">
        <v>21352.37</v>
      </c>
      <c r="H73" s="435">
        <f t="shared" si="2"/>
        <v>6787.1900000000023</v>
      </c>
      <c r="I73" s="435">
        <v>28139.56</v>
      </c>
      <c r="J73" s="308"/>
    </row>
    <row r="74" spans="2:11" ht="15" customHeight="1">
      <c r="B74" s="432" t="s">
        <v>45</v>
      </c>
      <c r="C74" s="433" t="s">
        <v>118</v>
      </c>
      <c r="D74" s="433"/>
      <c r="E74" s="431" t="s">
        <v>119</v>
      </c>
      <c r="F74" s="431" t="s">
        <v>47</v>
      </c>
      <c r="G74" s="434">
        <v>131487.93</v>
      </c>
      <c r="H74" s="435">
        <f t="shared" si="2"/>
        <v>41795.540000000008</v>
      </c>
      <c r="I74" s="435">
        <v>173283.47</v>
      </c>
      <c r="J74" s="308"/>
    </row>
    <row r="75" spans="2:11" ht="15" customHeight="1">
      <c r="B75" s="432" t="s">
        <v>45</v>
      </c>
      <c r="C75" s="433" t="s">
        <v>120</v>
      </c>
      <c r="D75" s="433"/>
      <c r="E75" s="431" t="s">
        <v>121</v>
      </c>
      <c r="F75" s="431" t="s">
        <v>50</v>
      </c>
      <c r="G75" s="434">
        <v>35046.239999999998</v>
      </c>
      <c r="H75" s="435">
        <f t="shared" si="2"/>
        <v>11140.010000000002</v>
      </c>
      <c r="I75" s="435">
        <v>46186.25</v>
      </c>
      <c r="J75" s="308"/>
    </row>
    <row r="76" spans="2:11" ht="15" customHeight="1">
      <c r="B76" s="432" t="s">
        <v>45</v>
      </c>
      <c r="C76" s="433" t="s">
        <v>122</v>
      </c>
      <c r="D76" s="433"/>
      <c r="E76" s="431" t="s">
        <v>123</v>
      </c>
      <c r="F76" s="431" t="s">
        <v>55</v>
      </c>
      <c r="G76" s="434">
        <v>19392.3</v>
      </c>
      <c r="H76" s="435">
        <f t="shared" si="2"/>
        <v>6164.1500000000015</v>
      </c>
      <c r="I76" s="435">
        <v>25556.45</v>
      </c>
      <c r="J76" s="308"/>
    </row>
    <row r="77" spans="2:11" ht="15" customHeight="1">
      <c r="B77" s="432" t="s">
        <v>45</v>
      </c>
      <c r="C77" s="433" t="s">
        <v>124</v>
      </c>
      <c r="D77" s="433"/>
      <c r="E77" s="431" t="s">
        <v>125</v>
      </c>
      <c r="F77" s="431" t="s">
        <v>47</v>
      </c>
      <c r="G77" s="434">
        <v>18830.41</v>
      </c>
      <c r="H77" s="435">
        <f t="shared" si="2"/>
        <v>5985.5499999999993</v>
      </c>
      <c r="I77" s="435">
        <v>24815.96</v>
      </c>
      <c r="J77" s="308"/>
      <c r="K77">
        <v>18830.41</v>
      </c>
    </row>
    <row r="78" spans="2:11" ht="15" customHeight="1">
      <c r="B78" s="432" t="s">
        <v>45</v>
      </c>
      <c r="C78" s="433" t="s">
        <v>126</v>
      </c>
      <c r="D78" s="433"/>
      <c r="E78" s="431" t="s">
        <v>127</v>
      </c>
      <c r="F78" s="431" t="s">
        <v>55</v>
      </c>
      <c r="G78" s="434">
        <v>21488.42</v>
      </c>
      <c r="H78" s="435">
        <f t="shared" si="2"/>
        <v>6830.4400000000023</v>
      </c>
      <c r="I78" s="435">
        <v>28318.86</v>
      </c>
      <c r="J78" s="308"/>
    </row>
    <row r="79" spans="2:11" ht="15" customHeight="1">
      <c r="B79" s="432" t="s">
        <v>45</v>
      </c>
      <c r="C79" s="433" t="s">
        <v>128</v>
      </c>
      <c r="D79" s="433"/>
      <c r="E79" s="431" t="s">
        <v>129</v>
      </c>
      <c r="F79" s="431" t="s">
        <v>60</v>
      </c>
      <c r="G79" s="434">
        <v>16126.14</v>
      </c>
      <c r="H79" s="435">
        <f t="shared" si="2"/>
        <v>5125.9500000000007</v>
      </c>
      <c r="I79" s="435">
        <v>21252.09</v>
      </c>
      <c r="J79" s="308"/>
    </row>
    <row r="80" spans="2:11" ht="15" customHeight="1">
      <c r="B80" s="432" t="s">
        <v>45</v>
      </c>
      <c r="C80" s="433" t="s">
        <v>130</v>
      </c>
      <c r="D80" s="433"/>
      <c r="E80" s="431">
        <v>260.99</v>
      </c>
      <c r="F80" s="431" t="s">
        <v>60</v>
      </c>
      <c r="G80" s="434">
        <v>24174.47</v>
      </c>
      <c r="H80" s="435">
        <f t="shared" si="2"/>
        <v>7684.239999999998</v>
      </c>
      <c r="I80" s="435">
        <v>31858.71</v>
      </c>
      <c r="J80" s="308"/>
    </row>
    <row r="81" spans="2:10" ht="15" customHeight="1">
      <c r="B81" s="432" t="s">
        <v>45</v>
      </c>
      <c r="C81" s="433" t="s">
        <v>131</v>
      </c>
      <c r="D81" s="433"/>
      <c r="E81" s="431" t="s">
        <v>132</v>
      </c>
      <c r="F81" s="431" t="s">
        <v>47</v>
      </c>
      <c r="G81" s="434">
        <v>93111.58</v>
      </c>
      <c r="H81" s="435">
        <f t="shared" si="2"/>
        <v>29597.009999999995</v>
      </c>
      <c r="I81" s="435">
        <v>122708.59</v>
      </c>
      <c r="J81" s="308"/>
    </row>
    <row r="82" spans="2:10" ht="15" customHeight="1">
      <c r="B82" s="432" t="s">
        <v>45</v>
      </c>
      <c r="C82" s="433" t="s">
        <v>133</v>
      </c>
      <c r="D82" s="433"/>
      <c r="E82" s="431" t="s">
        <v>134</v>
      </c>
      <c r="F82" s="431" t="s">
        <v>47</v>
      </c>
      <c r="G82" s="434">
        <v>47336.36</v>
      </c>
      <c r="H82" s="435">
        <f t="shared" si="2"/>
        <v>15046.620000000003</v>
      </c>
      <c r="I82" s="435">
        <v>62382.98</v>
      </c>
      <c r="J82" s="308"/>
    </row>
    <row r="83" spans="2:10" ht="15" customHeight="1">
      <c r="B83" s="140" t="s">
        <v>45</v>
      </c>
      <c r="C83" s="168" t="s">
        <v>135</v>
      </c>
      <c r="D83" s="168"/>
      <c r="E83" s="169" t="s">
        <v>136</v>
      </c>
      <c r="F83" s="169" t="s">
        <v>47</v>
      </c>
      <c r="G83" s="143">
        <v>27892.77</v>
      </c>
      <c r="H83" s="316">
        <f t="shared" si="2"/>
        <v>8866.16</v>
      </c>
      <c r="I83" s="316">
        <v>36758.93</v>
      </c>
      <c r="J83" s="308"/>
    </row>
    <row r="84" spans="2:10" ht="15" customHeight="1">
      <c r="B84" s="432" t="s">
        <v>45</v>
      </c>
      <c r="C84" s="433" t="s">
        <v>137</v>
      </c>
      <c r="D84" s="433"/>
      <c r="E84" s="431" t="s">
        <v>138</v>
      </c>
      <c r="F84" s="431" t="s">
        <v>47</v>
      </c>
      <c r="G84" s="434">
        <v>44270.75</v>
      </c>
      <c r="H84" s="435">
        <f t="shared" si="2"/>
        <v>14072.169999999998</v>
      </c>
      <c r="I84" s="435">
        <v>58342.92</v>
      </c>
      <c r="J84" s="308">
        <v>44107.32</v>
      </c>
    </row>
    <row r="85" spans="2:10" ht="15" customHeight="1">
      <c r="B85" s="432" t="s">
        <v>45</v>
      </c>
      <c r="C85" s="433" t="s">
        <v>139</v>
      </c>
      <c r="D85" s="433"/>
      <c r="E85" s="431" t="s">
        <v>140</v>
      </c>
      <c r="F85" s="431" t="s">
        <v>55</v>
      </c>
      <c r="G85" s="434">
        <v>82039.41</v>
      </c>
      <c r="H85" s="435">
        <f t="shared" si="2"/>
        <v>26077.539999999994</v>
      </c>
      <c r="I85" s="435">
        <v>108116.95</v>
      </c>
      <c r="J85" s="308">
        <v>28143.88</v>
      </c>
    </row>
    <row r="86" spans="2:10" ht="15" customHeight="1">
      <c r="B86" s="432" t="s">
        <v>45</v>
      </c>
      <c r="C86" s="433" t="s">
        <v>141</v>
      </c>
      <c r="D86" s="433"/>
      <c r="E86" s="431" t="s">
        <v>142</v>
      </c>
      <c r="F86" s="431" t="s">
        <v>60</v>
      </c>
      <c r="G86" s="434">
        <v>56490.95</v>
      </c>
      <c r="H86" s="435">
        <f t="shared" si="2"/>
        <v>17956.550000000003</v>
      </c>
      <c r="I86" s="435">
        <v>74447.5</v>
      </c>
      <c r="J86" s="308" t="s">
        <v>1015</v>
      </c>
    </row>
    <row r="87" spans="2:10" ht="15" customHeight="1">
      <c r="B87" s="140" t="s">
        <v>45</v>
      </c>
      <c r="C87" s="168" t="s">
        <v>143</v>
      </c>
      <c r="D87" s="168"/>
      <c r="E87" s="169" t="s">
        <v>144</v>
      </c>
      <c r="F87" s="169" t="s">
        <v>47</v>
      </c>
      <c r="G87" s="143">
        <v>50453.68</v>
      </c>
      <c r="H87" s="316">
        <f t="shared" si="2"/>
        <v>16037.510000000002</v>
      </c>
      <c r="I87" s="316">
        <v>66491.19</v>
      </c>
      <c r="J87" s="308"/>
    </row>
    <row r="88" spans="2:10" ht="15" customHeight="1">
      <c r="B88" s="432" t="s">
        <v>45</v>
      </c>
      <c r="C88" s="433" t="s">
        <v>145</v>
      </c>
      <c r="D88" s="433"/>
      <c r="E88" s="431" t="s">
        <v>146</v>
      </c>
      <c r="F88" s="431" t="s">
        <v>47</v>
      </c>
      <c r="G88" s="434">
        <v>11473.94</v>
      </c>
      <c r="H88" s="435">
        <f t="shared" si="2"/>
        <v>3647.1800000000003</v>
      </c>
      <c r="I88" s="435">
        <v>15121.12</v>
      </c>
      <c r="J88" s="308"/>
    </row>
    <row r="89" spans="2:10" ht="15" customHeight="1">
      <c r="B89" s="432" t="s">
        <v>147</v>
      </c>
      <c r="C89" s="433" t="s">
        <v>148</v>
      </c>
      <c r="D89" s="433"/>
      <c r="E89" s="431" t="s">
        <v>149</v>
      </c>
      <c r="F89" s="431" t="s">
        <v>150</v>
      </c>
      <c r="G89" s="434">
        <v>145192.06</v>
      </c>
      <c r="H89" s="435">
        <f t="shared" si="2"/>
        <v>46151.619999999995</v>
      </c>
      <c r="I89" s="435">
        <v>191343.68</v>
      </c>
      <c r="J89" s="308"/>
    </row>
    <row r="90" spans="2:10" ht="15" customHeight="1">
      <c r="B90" s="432" t="s">
        <v>147</v>
      </c>
      <c r="C90" s="433" t="s">
        <v>151</v>
      </c>
      <c r="D90" s="433"/>
      <c r="E90" s="431" t="s">
        <v>152</v>
      </c>
      <c r="F90" s="431" t="s">
        <v>153</v>
      </c>
      <c r="G90" s="434">
        <v>22590.81</v>
      </c>
      <c r="H90" s="435">
        <f t="shared" si="2"/>
        <v>7180.8499999999985</v>
      </c>
      <c r="I90" s="435">
        <v>29771.66</v>
      </c>
      <c r="J90" s="308"/>
    </row>
    <row r="91" spans="2:10" ht="15" customHeight="1">
      <c r="B91" s="432" t="s">
        <v>147</v>
      </c>
      <c r="C91" s="433" t="s">
        <v>154</v>
      </c>
      <c r="D91" s="433"/>
      <c r="E91" s="431" t="s">
        <v>155</v>
      </c>
      <c r="F91" s="431" t="s">
        <v>47</v>
      </c>
      <c r="G91" s="434">
        <v>20242.3</v>
      </c>
      <c r="H91" s="435">
        <f t="shared" si="2"/>
        <v>6434.34</v>
      </c>
      <c r="I91" s="435">
        <v>26676.639999999999</v>
      </c>
      <c r="J91" s="308"/>
    </row>
    <row r="92" spans="2:10" ht="15" customHeight="1">
      <c r="B92" s="432" t="s">
        <v>147</v>
      </c>
      <c r="C92" s="433" t="s">
        <v>156</v>
      </c>
      <c r="D92" s="433"/>
      <c r="E92" s="431" t="s">
        <v>157</v>
      </c>
      <c r="F92" s="431" t="s">
        <v>158</v>
      </c>
      <c r="G92" s="434">
        <v>13991.51</v>
      </c>
      <c r="H92" s="435">
        <f t="shared" si="2"/>
        <v>4447.4299999999985</v>
      </c>
      <c r="I92" s="435">
        <v>18438.939999999999</v>
      </c>
      <c r="J92" s="308"/>
    </row>
    <row r="93" spans="2:10" ht="15" customHeight="1">
      <c r="B93" s="432" t="s">
        <v>147</v>
      </c>
      <c r="C93" s="433" t="s">
        <v>159</v>
      </c>
      <c r="D93" s="433"/>
      <c r="E93" s="431" t="s">
        <v>160</v>
      </c>
      <c r="F93" s="431" t="s">
        <v>47</v>
      </c>
      <c r="G93" s="434">
        <v>45163.71</v>
      </c>
      <c r="H93" s="435">
        <f t="shared" si="2"/>
        <v>14356.010000000002</v>
      </c>
      <c r="I93" s="435">
        <v>59519.72</v>
      </c>
      <c r="J93" s="308"/>
    </row>
    <row r="94" spans="2:10" ht="15" customHeight="1">
      <c r="B94" s="432" t="s">
        <v>161</v>
      </c>
      <c r="C94" s="433" t="s">
        <v>162</v>
      </c>
      <c r="D94" s="433"/>
      <c r="E94" s="431" t="s">
        <v>163</v>
      </c>
      <c r="F94" s="431" t="s">
        <v>67</v>
      </c>
      <c r="G94" s="434">
        <v>23269.7</v>
      </c>
      <c r="H94" s="435">
        <f t="shared" si="2"/>
        <v>6008.239999999998</v>
      </c>
      <c r="I94" s="435">
        <v>29277.94</v>
      </c>
      <c r="J94" s="308"/>
    </row>
    <row r="95" spans="2:10" ht="15" customHeight="1">
      <c r="B95" s="432" t="s">
        <v>161</v>
      </c>
      <c r="C95" s="433" t="s">
        <v>164</v>
      </c>
      <c r="D95" s="433"/>
      <c r="E95" s="431" t="s">
        <v>163</v>
      </c>
      <c r="F95" s="431" t="s">
        <v>47</v>
      </c>
      <c r="G95" s="434">
        <v>318850.05</v>
      </c>
      <c r="H95" s="435">
        <f t="shared" si="2"/>
        <v>82327.080000000016</v>
      </c>
      <c r="I95" s="435">
        <v>401177.13</v>
      </c>
      <c r="J95" s="308"/>
    </row>
    <row r="96" spans="2:10" ht="15" customHeight="1">
      <c r="B96" s="432" t="s">
        <v>165</v>
      </c>
      <c r="C96" s="433" t="s">
        <v>166</v>
      </c>
      <c r="D96" s="433"/>
      <c r="E96" s="438" t="s">
        <v>167</v>
      </c>
      <c r="F96" s="431" t="s">
        <v>47</v>
      </c>
      <c r="G96" s="434">
        <v>15078.9</v>
      </c>
      <c r="H96" s="435">
        <f t="shared" si="2"/>
        <v>3893.3700000000008</v>
      </c>
      <c r="I96" s="435">
        <v>18972.27</v>
      </c>
      <c r="J96" s="308"/>
    </row>
    <row r="97" spans="2:10" ht="15" customHeight="1">
      <c r="B97" s="432" t="s">
        <v>168</v>
      </c>
      <c r="C97" s="433" t="s">
        <v>169</v>
      </c>
      <c r="D97" s="433"/>
      <c r="E97" s="438" t="s">
        <v>170</v>
      </c>
      <c r="F97" s="431" t="s">
        <v>47</v>
      </c>
      <c r="G97" s="434">
        <v>35274.160000000003</v>
      </c>
      <c r="H97" s="435">
        <f t="shared" si="2"/>
        <v>9107.7899999999936</v>
      </c>
      <c r="I97" s="435">
        <v>44381.95</v>
      </c>
      <c r="J97" s="308"/>
    </row>
    <row r="98" spans="2:10" ht="15" customHeight="1">
      <c r="B98" s="140" t="s">
        <v>171</v>
      </c>
      <c r="C98" s="168" t="s">
        <v>172</v>
      </c>
      <c r="D98" s="168"/>
      <c r="E98" s="170" t="s">
        <v>173</v>
      </c>
      <c r="F98" s="169" t="s">
        <v>47</v>
      </c>
      <c r="G98" s="143">
        <v>16060</v>
      </c>
      <c r="H98" s="316">
        <f t="shared" si="2"/>
        <v>4146.6899999999987</v>
      </c>
      <c r="I98" s="316">
        <v>20206.689999999999</v>
      </c>
      <c r="J98" s="308"/>
    </row>
    <row r="99" spans="2:10" ht="15" customHeight="1">
      <c r="B99" s="140" t="s">
        <v>171</v>
      </c>
      <c r="C99" s="168" t="s">
        <v>174</v>
      </c>
      <c r="D99" s="168"/>
      <c r="E99" s="170" t="s">
        <v>173</v>
      </c>
      <c r="F99" s="169" t="s">
        <v>47</v>
      </c>
      <c r="G99" s="143">
        <v>12600</v>
      </c>
      <c r="H99" s="316">
        <f t="shared" si="2"/>
        <v>3253.3199999999997</v>
      </c>
      <c r="I99" s="316">
        <v>15853.32</v>
      </c>
      <c r="J99" s="308"/>
    </row>
    <row r="100" spans="2:10" ht="15" customHeight="1">
      <c r="B100" s="140" t="s">
        <v>171</v>
      </c>
      <c r="C100" s="168" t="s">
        <v>175</v>
      </c>
      <c r="D100" s="168"/>
      <c r="E100" s="170" t="s">
        <v>173</v>
      </c>
      <c r="F100" s="169" t="s">
        <v>47</v>
      </c>
      <c r="G100" s="143">
        <v>24610</v>
      </c>
      <c r="H100" s="316">
        <f t="shared" si="2"/>
        <v>6354.2999999999993</v>
      </c>
      <c r="I100" s="316">
        <v>30964.3</v>
      </c>
      <c r="J100" s="308"/>
    </row>
    <row r="101" spans="2:10" ht="15" customHeight="1">
      <c r="B101" s="140" t="s">
        <v>171</v>
      </c>
      <c r="C101" s="168" t="s">
        <v>176</v>
      </c>
      <c r="D101" s="168"/>
      <c r="E101" s="170" t="s">
        <v>173</v>
      </c>
      <c r="F101" s="169" t="s">
        <v>47</v>
      </c>
      <c r="G101" s="143">
        <v>26850</v>
      </c>
      <c r="H101" s="316">
        <f t="shared" si="2"/>
        <v>6932.6699999999983</v>
      </c>
      <c r="I101" s="316">
        <v>33782.67</v>
      </c>
      <c r="J101" s="308"/>
    </row>
    <row r="102" spans="2:10" ht="15" customHeight="1">
      <c r="B102" s="140" t="s">
        <v>171</v>
      </c>
      <c r="C102" s="168" t="s">
        <v>177</v>
      </c>
      <c r="D102" s="168"/>
      <c r="E102" s="170" t="s">
        <v>173</v>
      </c>
      <c r="F102" s="169" t="s">
        <v>47</v>
      </c>
      <c r="G102" s="143">
        <v>63380</v>
      </c>
      <c r="H102" s="316">
        <f t="shared" si="2"/>
        <v>16364.720000000001</v>
      </c>
      <c r="I102" s="316">
        <v>79744.72</v>
      </c>
      <c r="J102" s="308"/>
    </row>
    <row r="103" spans="2:10" ht="15" customHeight="1">
      <c r="B103" s="432" t="s">
        <v>171</v>
      </c>
      <c r="C103" s="433" t="s">
        <v>178</v>
      </c>
      <c r="D103" s="433"/>
      <c r="E103" s="438" t="s">
        <v>173</v>
      </c>
      <c r="F103" s="431" t="s">
        <v>72</v>
      </c>
      <c r="G103" s="434">
        <v>4380</v>
      </c>
      <c r="H103" s="435">
        <f t="shared" ref="H103:H166" si="3">+I103-G103</f>
        <v>1130.92</v>
      </c>
      <c r="I103" s="435">
        <v>5510.92</v>
      </c>
      <c r="J103" s="308"/>
    </row>
    <row r="104" spans="2:10" ht="15" customHeight="1">
      <c r="B104" s="432" t="s">
        <v>171</v>
      </c>
      <c r="C104" s="433" t="s">
        <v>179</v>
      </c>
      <c r="D104" s="433"/>
      <c r="E104" s="438" t="s">
        <v>173</v>
      </c>
      <c r="F104" s="431" t="s">
        <v>72</v>
      </c>
      <c r="G104" s="434">
        <v>4680</v>
      </c>
      <c r="H104" s="435">
        <f t="shared" si="3"/>
        <v>1208.3800000000001</v>
      </c>
      <c r="I104" s="435">
        <v>5888.38</v>
      </c>
      <c r="J104" s="308"/>
    </row>
    <row r="105" spans="2:10" ht="15" customHeight="1">
      <c r="B105" s="432" t="s">
        <v>171</v>
      </c>
      <c r="C105" s="433" t="s">
        <v>180</v>
      </c>
      <c r="D105" s="433"/>
      <c r="E105" s="438" t="s">
        <v>173</v>
      </c>
      <c r="F105" s="431" t="s">
        <v>72</v>
      </c>
      <c r="G105" s="434">
        <v>6880</v>
      </c>
      <c r="H105" s="435">
        <f t="shared" si="3"/>
        <v>1776.42</v>
      </c>
      <c r="I105" s="435">
        <v>8656.42</v>
      </c>
      <c r="J105" s="308"/>
    </row>
    <row r="106" spans="2:10" ht="15" customHeight="1">
      <c r="B106" s="432" t="s">
        <v>171</v>
      </c>
      <c r="C106" s="433" t="s">
        <v>181</v>
      </c>
      <c r="D106" s="433"/>
      <c r="E106" s="438" t="s">
        <v>173</v>
      </c>
      <c r="F106" s="431" t="s">
        <v>72</v>
      </c>
      <c r="G106" s="434">
        <v>27670</v>
      </c>
      <c r="H106" s="435">
        <f t="shared" si="3"/>
        <v>7144.3899999999994</v>
      </c>
      <c r="I106" s="435">
        <v>34814.39</v>
      </c>
      <c r="J106" s="308"/>
    </row>
    <row r="107" spans="2:10" ht="15" customHeight="1">
      <c r="B107" s="432" t="s">
        <v>171</v>
      </c>
      <c r="C107" s="433" t="s">
        <v>182</v>
      </c>
      <c r="D107" s="433"/>
      <c r="E107" s="438" t="s">
        <v>173</v>
      </c>
      <c r="F107" s="431" t="s">
        <v>183</v>
      </c>
      <c r="G107" s="434">
        <v>7050</v>
      </c>
      <c r="H107" s="435">
        <f t="shared" si="3"/>
        <v>1820.3099999999995</v>
      </c>
      <c r="I107" s="435">
        <v>8870.31</v>
      </c>
      <c r="J107" s="308"/>
    </row>
    <row r="108" spans="2:10" ht="15" customHeight="1">
      <c r="B108" s="432" t="s">
        <v>171</v>
      </c>
      <c r="C108" s="433" t="s">
        <v>184</v>
      </c>
      <c r="D108" s="433"/>
      <c r="E108" s="438" t="s">
        <v>173</v>
      </c>
      <c r="F108" s="431" t="s">
        <v>72</v>
      </c>
      <c r="G108" s="434">
        <v>25670</v>
      </c>
      <c r="H108" s="435">
        <f t="shared" si="3"/>
        <v>6627.9900000000016</v>
      </c>
      <c r="I108" s="435">
        <v>32297.99</v>
      </c>
      <c r="J108" s="308"/>
    </row>
    <row r="109" spans="2:10" ht="15" customHeight="1">
      <c r="B109" s="432" t="s">
        <v>171</v>
      </c>
      <c r="C109" s="433" t="s">
        <v>185</v>
      </c>
      <c r="D109" s="433"/>
      <c r="E109" s="438" t="s">
        <v>173</v>
      </c>
      <c r="F109" s="431" t="s">
        <v>72</v>
      </c>
      <c r="G109" s="434">
        <v>12280</v>
      </c>
      <c r="H109" s="435">
        <f t="shared" si="3"/>
        <v>3170.7000000000007</v>
      </c>
      <c r="I109" s="435">
        <v>15450.7</v>
      </c>
      <c r="J109" s="308"/>
    </row>
    <row r="110" spans="2:10" ht="15" customHeight="1">
      <c r="B110" s="432" t="s">
        <v>171</v>
      </c>
      <c r="C110" s="433" t="s">
        <v>186</v>
      </c>
      <c r="D110" s="433"/>
      <c r="E110" s="438" t="s">
        <v>173</v>
      </c>
      <c r="F110" s="431" t="s">
        <v>72</v>
      </c>
      <c r="G110" s="434">
        <v>22860</v>
      </c>
      <c r="H110" s="435">
        <f t="shared" si="3"/>
        <v>5902.4500000000007</v>
      </c>
      <c r="I110" s="435">
        <v>28762.45</v>
      </c>
      <c r="J110" s="308"/>
    </row>
    <row r="111" spans="2:10" ht="15" customHeight="1">
      <c r="B111" s="432" t="s">
        <v>171</v>
      </c>
      <c r="C111" s="433" t="s">
        <v>187</v>
      </c>
      <c r="D111" s="433"/>
      <c r="E111" s="438" t="s">
        <v>173</v>
      </c>
      <c r="F111" s="431" t="s">
        <v>183</v>
      </c>
      <c r="G111" s="434">
        <v>1540</v>
      </c>
      <c r="H111" s="435">
        <f t="shared" si="3"/>
        <v>397.63000000000011</v>
      </c>
      <c r="I111" s="435">
        <v>1937.63</v>
      </c>
      <c r="J111" s="308"/>
    </row>
    <row r="112" spans="2:10" ht="15" customHeight="1">
      <c r="B112" s="432" t="s">
        <v>171</v>
      </c>
      <c r="C112" s="433" t="s">
        <v>188</v>
      </c>
      <c r="D112" s="433"/>
      <c r="E112" s="438" t="s">
        <v>173</v>
      </c>
      <c r="F112" s="431" t="s">
        <v>183</v>
      </c>
      <c r="G112" s="434">
        <v>5080</v>
      </c>
      <c r="H112" s="435">
        <f t="shared" si="3"/>
        <v>1311.6599999999999</v>
      </c>
      <c r="I112" s="435">
        <v>6391.66</v>
      </c>
      <c r="J112" s="308"/>
    </row>
    <row r="113" spans="2:11" ht="15" customHeight="1">
      <c r="B113" s="432" t="s">
        <v>171</v>
      </c>
      <c r="C113" s="433" t="s">
        <v>189</v>
      </c>
      <c r="D113" s="433"/>
      <c r="E113" s="438" t="s">
        <v>173</v>
      </c>
      <c r="F113" s="431" t="s">
        <v>183</v>
      </c>
      <c r="G113" s="434">
        <v>5080</v>
      </c>
      <c r="H113" s="435">
        <f t="shared" si="3"/>
        <v>1311.6599999999999</v>
      </c>
      <c r="I113" s="435">
        <v>6391.66</v>
      </c>
      <c r="J113" s="308"/>
    </row>
    <row r="114" spans="2:11" ht="15" customHeight="1">
      <c r="B114" s="432" t="s">
        <v>171</v>
      </c>
      <c r="C114" s="433" t="s">
        <v>190</v>
      </c>
      <c r="D114" s="433"/>
      <c r="E114" s="438" t="s">
        <v>173</v>
      </c>
      <c r="F114" s="431" t="s">
        <v>183</v>
      </c>
      <c r="G114" s="434">
        <v>6840</v>
      </c>
      <c r="H114" s="435">
        <f t="shared" si="3"/>
        <v>1766.0900000000001</v>
      </c>
      <c r="I114" s="435">
        <v>8606.09</v>
      </c>
      <c r="J114" s="308"/>
    </row>
    <row r="115" spans="2:11" ht="15" customHeight="1">
      <c r="B115" s="432" t="s">
        <v>171</v>
      </c>
      <c r="C115" s="433" t="s">
        <v>191</v>
      </c>
      <c r="D115" s="433"/>
      <c r="E115" s="438" t="s">
        <v>173</v>
      </c>
      <c r="F115" s="431" t="s">
        <v>183</v>
      </c>
      <c r="G115" s="434">
        <v>6840</v>
      </c>
      <c r="H115" s="435">
        <f t="shared" si="3"/>
        <v>1766.0900000000001</v>
      </c>
      <c r="I115" s="435">
        <v>8606.09</v>
      </c>
      <c r="J115" s="308"/>
    </row>
    <row r="116" spans="2:11" ht="15" customHeight="1">
      <c r="B116" s="432" t="s">
        <v>171</v>
      </c>
      <c r="C116" s="433" t="s">
        <v>192</v>
      </c>
      <c r="D116" s="433"/>
      <c r="E116" s="438" t="s">
        <v>173</v>
      </c>
      <c r="F116" s="431" t="s">
        <v>183</v>
      </c>
      <c r="G116" s="434">
        <v>10260</v>
      </c>
      <c r="H116" s="435">
        <f t="shared" si="3"/>
        <v>2649.1299999999992</v>
      </c>
      <c r="I116" s="435">
        <v>12909.13</v>
      </c>
      <c r="J116" s="308"/>
    </row>
    <row r="117" spans="2:11" ht="15" customHeight="1">
      <c r="B117" s="432" t="s">
        <v>171</v>
      </c>
      <c r="C117" s="433" t="s">
        <v>193</v>
      </c>
      <c r="D117" s="433"/>
      <c r="E117" s="438" t="s">
        <v>173</v>
      </c>
      <c r="F117" s="431" t="s">
        <v>183</v>
      </c>
      <c r="G117" s="434">
        <v>10260</v>
      </c>
      <c r="H117" s="435">
        <f t="shared" si="3"/>
        <v>2649.1299999999992</v>
      </c>
      <c r="I117" s="435">
        <v>12909.13</v>
      </c>
      <c r="J117" s="308"/>
    </row>
    <row r="118" spans="2:11" ht="15" customHeight="1">
      <c r="B118" s="432" t="s">
        <v>171</v>
      </c>
      <c r="C118" s="433" t="s">
        <v>194</v>
      </c>
      <c r="D118" s="433"/>
      <c r="E118" s="438" t="s">
        <v>173</v>
      </c>
      <c r="F118" s="431" t="s">
        <v>183</v>
      </c>
      <c r="G118" s="434">
        <v>17260</v>
      </c>
      <c r="H118" s="435">
        <f t="shared" si="3"/>
        <v>4456.5299999999988</v>
      </c>
      <c r="I118" s="435">
        <v>21716.53</v>
      </c>
      <c r="J118" s="308"/>
    </row>
    <row r="119" spans="2:11" ht="15" customHeight="1">
      <c r="B119" s="432" t="s">
        <v>171</v>
      </c>
      <c r="C119" s="433" t="s">
        <v>195</v>
      </c>
      <c r="D119" s="433"/>
      <c r="E119" s="438" t="s">
        <v>173</v>
      </c>
      <c r="F119" s="431" t="s">
        <v>183</v>
      </c>
      <c r="G119" s="434">
        <v>3570</v>
      </c>
      <c r="H119" s="435"/>
      <c r="I119" s="437"/>
      <c r="J119" s="159"/>
    </row>
    <row r="120" spans="2:11" ht="15" customHeight="1">
      <c r="B120" s="432" t="s">
        <v>858</v>
      </c>
      <c r="C120" s="433" t="s">
        <v>195</v>
      </c>
      <c r="D120" s="433"/>
      <c r="E120" s="438" t="s">
        <v>173</v>
      </c>
      <c r="F120" s="431" t="s">
        <v>183</v>
      </c>
      <c r="G120" s="434">
        <v>-3570</v>
      </c>
      <c r="H120" s="435"/>
      <c r="I120" s="437"/>
      <c r="J120" s="159"/>
    </row>
    <row r="121" spans="2:11" ht="15" customHeight="1">
      <c r="B121" s="432" t="s">
        <v>171</v>
      </c>
      <c r="C121" s="433" t="s">
        <v>196</v>
      </c>
      <c r="D121" s="433"/>
      <c r="E121" s="438" t="s">
        <v>173</v>
      </c>
      <c r="F121" s="538" t="s">
        <v>183</v>
      </c>
      <c r="G121" s="434">
        <v>22070</v>
      </c>
      <c r="H121" s="435">
        <f t="shared" si="3"/>
        <v>5698.4700000000012</v>
      </c>
      <c r="I121" s="435">
        <v>27768.47</v>
      </c>
      <c r="J121" s="308"/>
    </row>
    <row r="122" spans="2:11" ht="15" customHeight="1">
      <c r="B122" s="432" t="s">
        <v>171</v>
      </c>
      <c r="C122" s="433" t="s">
        <v>197</v>
      </c>
      <c r="D122" s="433"/>
      <c r="E122" s="438" t="s">
        <v>173</v>
      </c>
      <c r="F122" s="431" t="s">
        <v>183</v>
      </c>
      <c r="G122" s="434">
        <v>34130</v>
      </c>
      <c r="H122" s="435">
        <f t="shared" si="3"/>
        <v>8812.3700000000026</v>
      </c>
      <c r="I122" s="435">
        <v>42942.37</v>
      </c>
      <c r="J122" s="308"/>
    </row>
    <row r="123" spans="2:11" ht="15" customHeight="1">
      <c r="B123" s="432" t="s">
        <v>171</v>
      </c>
      <c r="C123" s="433" t="s">
        <v>198</v>
      </c>
      <c r="D123" s="433"/>
      <c r="E123" s="438" t="s">
        <v>173</v>
      </c>
      <c r="F123" s="431" t="s">
        <v>72</v>
      </c>
      <c r="G123" s="434">
        <v>17260</v>
      </c>
      <c r="H123" s="435">
        <f t="shared" si="3"/>
        <v>4456.5299999999988</v>
      </c>
      <c r="I123" s="435">
        <v>21716.53</v>
      </c>
      <c r="J123" s="308"/>
    </row>
    <row r="124" spans="2:11" ht="15" customHeight="1">
      <c r="B124" s="432" t="s">
        <v>171</v>
      </c>
      <c r="C124" s="433" t="s">
        <v>199</v>
      </c>
      <c r="D124" s="433"/>
      <c r="E124" s="438" t="s">
        <v>173</v>
      </c>
      <c r="F124" s="538" t="s">
        <v>183</v>
      </c>
      <c r="G124" s="434">
        <v>9900</v>
      </c>
      <c r="H124" s="435">
        <f t="shared" si="3"/>
        <v>2556.1800000000003</v>
      </c>
      <c r="I124" s="435">
        <v>12456.18</v>
      </c>
      <c r="J124" s="308"/>
    </row>
    <row r="125" spans="2:11" ht="15" customHeight="1">
      <c r="B125" s="432" t="s">
        <v>171</v>
      </c>
      <c r="C125" s="433" t="s">
        <v>200</v>
      </c>
      <c r="D125" s="433"/>
      <c r="E125" s="438" t="s">
        <v>173</v>
      </c>
      <c r="F125" s="538" t="s">
        <v>183</v>
      </c>
      <c r="G125" s="434">
        <v>22480</v>
      </c>
      <c r="H125" s="435">
        <f t="shared" si="3"/>
        <v>5804.34</v>
      </c>
      <c r="I125" s="435">
        <v>28284.34</v>
      </c>
      <c r="J125" s="308"/>
      <c r="K125">
        <v>22480</v>
      </c>
    </row>
    <row r="126" spans="2:11" ht="15" customHeight="1">
      <c r="B126" s="432" t="s">
        <v>171</v>
      </c>
      <c r="C126" s="433" t="s">
        <v>201</v>
      </c>
      <c r="D126" s="433"/>
      <c r="E126" s="438" t="s">
        <v>173</v>
      </c>
      <c r="F126" s="538" t="s">
        <v>183</v>
      </c>
      <c r="G126" s="434">
        <v>27030</v>
      </c>
      <c r="H126" s="435">
        <f t="shared" si="3"/>
        <v>6979.1500000000015</v>
      </c>
      <c r="I126" s="435">
        <v>34009.15</v>
      </c>
      <c r="J126" s="308"/>
    </row>
    <row r="127" spans="2:11" ht="15" customHeight="1">
      <c r="B127" s="432" t="s">
        <v>171</v>
      </c>
      <c r="C127" s="433" t="s">
        <v>202</v>
      </c>
      <c r="D127" s="433"/>
      <c r="E127" s="438" t="s">
        <v>173</v>
      </c>
      <c r="F127" s="431" t="s">
        <v>55</v>
      </c>
      <c r="G127" s="434">
        <v>34570</v>
      </c>
      <c r="H127" s="435">
        <f t="shared" si="3"/>
        <v>8925.9700000000012</v>
      </c>
      <c r="I127" s="435">
        <v>43495.97</v>
      </c>
      <c r="J127" s="308"/>
    </row>
    <row r="128" spans="2:11" ht="15" customHeight="1">
      <c r="B128" s="432" t="s">
        <v>171</v>
      </c>
      <c r="C128" s="433" t="s">
        <v>203</v>
      </c>
      <c r="D128" s="433"/>
      <c r="E128" s="438" t="s">
        <v>173</v>
      </c>
      <c r="F128" s="431" t="s">
        <v>60</v>
      </c>
      <c r="G128" s="434">
        <v>13810</v>
      </c>
      <c r="H128" s="435">
        <f t="shared" si="3"/>
        <v>3565.7400000000016</v>
      </c>
      <c r="I128" s="435">
        <v>17375.740000000002</v>
      </c>
      <c r="J128" s="308"/>
    </row>
    <row r="129" spans="2:10" ht="15" customHeight="1">
      <c r="B129" s="432" t="s">
        <v>171</v>
      </c>
      <c r="C129" s="433" t="s">
        <v>204</v>
      </c>
      <c r="D129" s="433"/>
      <c r="E129" s="438" t="s">
        <v>173</v>
      </c>
      <c r="F129" s="431"/>
      <c r="G129" s="434">
        <v>4190</v>
      </c>
      <c r="H129" s="435">
        <f t="shared" si="3"/>
        <v>1081.8599999999997</v>
      </c>
      <c r="I129" s="435">
        <v>5271.86</v>
      </c>
      <c r="J129" s="308"/>
    </row>
    <row r="130" spans="2:10" ht="15" customHeight="1">
      <c r="B130" s="432" t="s">
        <v>171</v>
      </c>
      <c r="C130" s="433" t="s">
        <v>205</v>
      </c>
      <c r="D130" s="433"/>
      <c r="E130" s="438" t="s">
        <v>173</v>
      </c>
      <c r="F130" s="431" t="s">
        <v>60</v>
      </c>
      <c r="G130" s="434">
        <v>21960</v>
      </c>
      <c r="H130" s="435">
        <f t="shared" si="3"/>
        <v>5670.07</v>
      </c>
      <c r="I130" s="435">
        <v>27630.07</v>
      </c>
      <c r="J130" s="308"/>
    </row>
    <row r="131" spans="2:10" ht="15" customHeight="1">
      <c r="B131" s="432" t="s">
        <v>171</v>
      </c>
      <c r="C131" s="433" t="s">
        <v>206</v>
      </c>
      <c r="D131" s="433"/>
      <c r="E131" s="438" t="s">
        <v>173</v>
      </c>
      <c r="F131" s="431" t="s">
        <v>60</v>
      </c>
      <c r="G131" s="434">
        <v>34420</v>
      </c>
      <c r="H131" s="435">
        <f t="shared" si="3"/>
        <v>8887.239999999998</v>
      </c>
      <c r="I131" s="435">
        <v>43307.24</v>
      </c>
      <c r="J131" s="308"/>
    </row>
    <row r="132" spans="2:10" ht="15" customHeight="1">
      <c r="B132" s="432" t="s">
        <v>171</v>
      </c>
      <c r="C132" s="433" t="s">
        <v>207</v>
      </c>
      <c r="D132" s="433"/>
      <c r="E132" s="438" t="s">
        <v>173</v>
      </c>
      <c r="F132" s="431" t="s">
        <v>60</v>
      </c>
      <c r="G132" s="434">
        <v>18000</v>
      </c>
      <c r="H132" s="435">
        <f t="shared" si="3"/>
        <v>4647.5999999999985</v>
      </c>
      <c r="I132" s="435">
        <v>22647.599999999999</v>
      </c>
      <c r="J132" s="308"/>
    </row>
    <row r="133" spans="2:10" ht="15" customHeight="1">
      <c r="B133" s="432" t="s">
        <v>171</v>
      </c>
      <c r="C133" s="433" t="s">
        <v>208</v>
      </c>
      <c r="D133" s="433"/>
      <c r="E133" s="438" t="s">
        <v>173</v>
      </c>
      <c r="F133" s="431" t="s">
        <v>60</v>
      </c>
      <c r="G133" s="434">
        <v>7600</v>
      </c>
      <c r="H133" s="435">
        <f t="shared" si="3"/>
        <v>1962.3199999999997</v>
      </c>
      <c r="I133" s="435">
        <v>9562.32</v>
      </c>
      <c r="J133" s="308"/>
    </row>
    <row r="134" spans="2:10" ht="15" customHeight="1">
      <c r="B134" s="432" t="s">
        <v>209</v>
      </c>
      <c r="C134" s="433" t="s">
        <v>210</v>
      </c>
      <c r="D134" s="433"/>
      <c r="E134" s="438" t="s">
        <v>211</v>
      </c>
      <c r="F134" s="431" t="s">
        <v>60</v>
      </c>
      <c r="G134" s="434">
        <v>5987.02</v>
      </c>
      <c r="H134" s="435">
        <f t="shared" si="3"/>
        <v>1545.8499999999995</v>
      </c>
      <c r="I134" s="435">
        <v>7532.87</v>
      </c>
      <c r="J134" s="308"/>
    </row>
    <row r="135" spans="2:10" ht="15" customHeight="1">
      <c r="B135" s="432" t="s">
        <v>212</v>
      </c>
      <c r="C135" s="433" t="s">
        <v>213</v>
      </c>
      <c r="D135" s="433"/>
      <c r="E135" s="438" t="s">
        <v>214</v>
      </c>
      <c r="F135" s="431" t="s">
        <v>60</v>
      </c>
      <c r="G135" s="434">
        <v>63122.27</v>
      </c>
      <c r="H135" s="435">
        <f t="shared" si="3"/>
        <v>12864.760000000002</v>
      </c>
      <c r="I135" s="435">
        <v>75987.03</v>
      </c>
      <c r="J135" s="308"/>
    </row>
    <row r="136" spans="2:10" ht="15" customHeight="1">
      <c r="B136" s="432" t="s">
        <v>212</v>
      </c>
      <c r="C136" s="433" t="s">
        <v>215</v>
      </c>
      <c r="D136" s="433"/>
      <c r="E136" s="438" t="s">
        <v>214</v>
      </c>
      <c r="F136" s="431" t="s">
        <v>60</v>
      </c>
      <c r="G136" s="434">
        <v>70931.06</v>
      </c>
      <c r="H136" s="435">
        <f t="shared" si="3"/>
        <v>14456.25</v>
      </c>
      <c r="I136" s="435">
        <v>85387.31</v>
      </c>
      <c r="J136" s="308"/>
    </row>
    <row r="137" spans="2:10" ht="15" customHeight="1">
      <c r="B137" s="140" t="s">
        <v>216</v>
      </c>
      <c r="C137" s="168" t="s">
        <v>217</v>
      </c>
      <c r="D137" s="168"/>
      <c r="E137" s="170" t="s">
        <v>218</v>
      </c>
      <c r="F137" s="169" t="s">
        <v>55</v>
      </c>
      <c r="G137" s="143">
        <v>20567.72</v>
      </c>
      <c r="H137" s="316">
        <f t="shared" si="3"/>
        <v>4191.8499999999985</v>
      </c>
      <c r="I137" s="316">
        <v>24759.57</v>
      </c>
      <c r="J137" s="308"/>
    </row>
    <row r="138" spans="2:10" ht="15" customHeight="1">
      <c r="B138" s="140" t="s">
        <v>216</v>
      </c>
      <c r="C138" s="168" t="s">
        <v>219</v>
      </c>
      <c r="D138" s="168"/>
      <c r="E138" s="170" t="s">
        <v>218</v>
      </c>
      <c r="F138" s="169" t="s">
        <v>47</v>
      </c>
      <c r="G138" s="143">
        <v>50453.68</v>
      </c>
      <c r="H138" s="316">
        <f t="shared" si="3"/>
        <v>10282.809999999998</v>
      </c>
      <c r="I138" s="316">
        <v>60736.49</v>
      </c>
      <c r="J138" s="308"/>
    </row>
    <row r="139" spans="2:10" ht="15" customHeight="1">
      <c r="B139" s="140" t="s">
        <v>216</v>
      </c>
      <c r="C139" s="168" t="s">
        <v>220</v>
      </c>
      <c r="D139" s="168"/>
      <c r="E139" s="170" t="s">
        <v>218</v>
      </c>
      <c r="F139" s="169" t="s">
        <v>60</v>
      </c>
      <c r="G139" s="143">
        <v>63966.3</v>
      </c>
      <c r="H139" s="316">
        <f t="shared" si="3"/>
        <v>13036.779999999999</v>
      </c>
      <c r="I139" s="316">
        <v>77003.08</v>
      </c>
      <c r="J139" s="308"/>
    </row>
    <row r="140" spans="2:10" ht="15" customHeight="1">
      <c r="B140" s="140" t="s">
        <v>216</v>
      </c>
      <c r="C140" s="168" t="s">
        <v>221</v>
      </c>
      <c r="D140" s="168"/>
      <c r="E140" s="170" t="s">
        <v>218</v>
      </c>
      <c r="F140" s="169" t="s">
        <v>47</v>
      </c>
      <c r="G140" s="143">
        <v>27892.77</v>
      </c>
      <c r="H140" s="316">
        <f t="shared" si="3"/>
        <v>5684.7400000000016</v>
      </c>
      <c r="I140" s="316">
        <v>33577.51</v>
      </c>
      <c r="J140" s="308"/>
    </row>
    <row r="141" spans="2:10" ht="15" customHeight="1">
      <c r="B141" s="432" t="s">
        <v>222</v>
      </c>
      <c r="C141" s="433" t="s">
        <v>223</v>
      </c>
      <c r="D141" s="433"/>
      <c r="E141" s="438" t="s">
        <v>224</v>
      </c>
      <c r="F141" s="431" t="s">
        <v>50</v>
      </c>
      <c r="G141" s="434">
        <v>659342.46</v>
      </c>
      <c r="H141" s="435">
        <f t="shared" si="3"/>
        <v>63924.570000000065</v>
      </c>
      <c r="I141" s="435">
        <v>723267.03</v>
      </c>
      <c r="J141" s="308"/>
    </row>
    <row r="142" spans="2:10" ht="24">
      <c r="B142" s="432" t="s">
        <v>222</v>
      </c>
      <c r="C142" s="433" t="s">
        <v>225</v>
      </c>
      <c r="D142" s="433"/>
      <c r="E142" s="438" t="s">
        <v>224</v>
      </c>
      <c r="F142" s="431" t="s">
        <v>60</v>
      </c>
      <c r="G142" s="434">
        <v>869001.84</v>
      </c>
      <c r="H142" s="435">
        <f t="shared" si="3"/>
        <v>84251.470000000088</v>
      </c>
      <c r="I142" s="435">
        <v>953253.31</v>
      </c>
      <c r="J142" s="308"/>
    </row>
    <row r="143" spans="2:10">
      <c r="B143" s="432" t="s">
        <v>226</v>
      </c>
      <c r="C143" s="433" t="s">
        <v>664</v>
      </c>
      <c r="D143" s="433"/>
      <c r="E143" s="438" t="s">
        <v>227</v>
      </c>
      <c r="F143" s="431" t="s">
        <v>60</v>
      </c>
      <c r="G143" s="434">
        <v>282083.68</v>
      </c>
      <c r="H143" s="435">
        <f t="shared" si="3"/>
        <v>27348.580000000016</v>
      </c>
      <c r="I143" s="435">
        <v>309432.26</v>
      </c>
      <c r="J143" s="308"/>
    </row>
    <row r="144" spans="2:10">
      <c r="B144" s="432" t="s">
        <v>226</v>
      </c>
      <c r="C144" s="433" t="s">
        <v>665</v>
      </c>
      <c r="D144" s="433"/>
      <c r="E144" s="438" t="s">
        <v>227</v>
      </c>
      <c r="F144" s="431" t="s">
        <v>67</v>
      </c>
      <c r="G144" s="434">
        <v>382538.87</v>
      </c>
      <c r="H144" s="435">
        <f t="shared" si="3"/>
        <v>37087.910000000033</v>
      </c>
      <c r="I144" s="435">
        <v>419626.78</v>
      </c>
      <c r="J144" s="308"/>
    </row>
    <row r="145" spans="2:10" ht="24">
      <c r="B145" s="432" t="s">
        <v>228</v>
      </c>
      <c r="C145" s="439" t="s">
        <v>666</v>
      </c>
      <c r="D145" s="439"/>
      <c r="E145" s="440" t="s">
        <v>229</v>
      </c>
      <c r="F145" s="440" t="s">
        <v>47</v>
      </c>
      <c r="G145" s="441">
        <v>92302.67</v>
      </c>
      <c r="H145" s="435">
        <f t="shared" si="3"/>
        <v>29339.880000000005</v>
      </c>
      <c r="I145" s="435">
        <v>121642.55</v>
      </c>
      <c r="J145" s="308"/>
    </row>
    <row r="146" spans="2:10" ht="15" customHeight="1">
      <c r="B146" s="432" t="s">
        <v>230</v>
      </c>
      <c r="C146" s="442" t="s">
        <v>667</v>
      </c>
      <c r="D146" s="442"/>
      <c r="E146" s="443" t="s">
        <v>231</v>
      </c>
      <c r="F146" s="440" t="s">
        <v>47</v>
      </c>
      <c r="G146" s="434">
        <v>37910.43</v>
      </c>
      <c r="H146" s="435">
        <f t="shared" si="3"/>
        <v>4137.9199999999983</v>
      </c>
      <c r="I146" s="435">
        <v>42048.35</v>
      </c>
      <c r="J146" s="308"/>
    </row>
    <row r="147" spans="2:10" ht="15" customHeight="1">
      <c r="B147" s="432" t="s">
        <v>230</v>
      </c>
      <c r="C147" s="442" t="s">
        <v>668</v>
      </c>
      <c r="D147" s="442"/>
      <c r="E147" s="443" t="s">
        <v>231</v>
      </c>
      <c r="F147" s="440" t="s">
        <v>47</v>
      </c>
      <c r="G147" s="434">
        <v>66992.399999999994</v>
      </c>
      <c r="H147" s="435">
        <f t="shared" si="3"/>
        <v>7312.2200000000012</v>
      </c>
      <c r="I147" s="435">
        <v>74304.62</v>
      </c>
      <c r="J147" s="308"/>
    </row>
    <row r="148" spans="2:10" ht="15" customHeight="1">
      <c r="B148" s="432" t="s">
        <v>230</v>
      </c>
      <c r="C148" s="442" t="s">
        <v>669</v>
      </c>
      <c r="D148" s="442"/>
      <c r="E148" s="443" t="s">
        <v>231</v>
      </c>
      <c r="F148" s="440" t="s">
        <v>47</v>
      </c>
      <c r="G148" s="434">
        <v>32179.52</v>
      </c>
      <c r="H148" s="316"/>
      <c r="I148" s="335"/>
      <c r="J148" s="159"/>
    </row>
    <row r="149" spans="2:10" ht="15" customHeight="1">
      <c r="B149" s="432" t="s">
        <v>859</v>
      </c>
      <c r="C149" s="442" t="s">
        <v>669</v>
      </c>
      <c r="D149" s="442"/>
      <c r="E149" s="443" t="s">
        <v>231</v>
      </c>
      <c r="F149" s="440" t="s">
        <v>47</v>
      </c>
      <c r="G149" s="434">
        <v>-32179.52</v>
      </c>
      <c r="H149" s="316"/>
      <c r="I149" s="335"/>
      <c r="J149" s="159"/>
    </row>
    <row r="150" spans="2:10" ht="15" customHeight="1">
      <c r="B150" s="432" t="s">
        <v>230</v>
      </c>
      <c r="C150" s="442" t="s">
        <v>670</v>
      </c>
      <c r="D150" s="442"/>
      <c r="E150" s="431" t="s">
        <v>1</v>
      </c>
      <c r="F150" s="440" t="s">
        <v>47</v>
      </c>
      <c r="G150" s="434">
        <v>16178.31</v>
      </c>
      <c r="H150" s="435"/>
      <c r="I150" s="437"/>
      <c r="J150" s="159"/>
    </row>
    <row r="151" spans="2:10" ht="15" customHeight="1">
      <c r="B151" s="444" t="s">
        <v>859</v>
      </c>
      <c r="C151" s="442" t="s">
        <v>670</v>
      </c>
      <c r="D151" s="442"/>
      <c r="E151" s="431" t="s">
        <v>1</v>
      </c>
      <c r="F151" s="440" t="s">
        <v>47</v>
      </c>
      <c r="G151" s="448">
        <v>-16178.31</v>
      </c>
      <c r="H151" s="316"/>
      <c r="I151" s="335"/>
      <c r="J151" s="159"/>
    </row>
    <row r="152" spans="2:10" ht="15" customHeight="1">
      <c r="B152" s="444" t="s">
        <v>230</v>
      </c>
      <c r="C152" s="445" t="s">
        <v>671</v>
      </c>
      <c r="D152" s="445"/>
      <c r="E152" s="446" t="s">
        <v>366</v>
      </c>
      <c r="F152" s="447" t="s">
        <v>47</v>
      </c>
      <c r="G152" s="448">
        <v>409267.94</v>
      </c>
      <c r="H152" s="435">
        <f t="shared" si="3"/>
        <v>130092.36000000004</v>
      </c>
      <c r="I152" s="435">
        <v>539360.30000000005</v>
      </c>
      <c r="J152" s="308"/>
    </row>
    <row r="153" spans="2:10" ht="15" customHeight="1">
      <c r="B153" s="432" t="s">
        <v>401</v>
      </c>
      <c r="C153" s="442" t="s">
        <v>403</v>
      </c>
      <c r="D153" s="442"/>
      <c r="E153" s="431" t="s">
        <v>373</v>
      </c>
      <c r="F153" s="431" t="s">
        <v>47</v>
      </c>
      <c r="G153" s="434">
        <v>34495.269999999997</v>
      </c>
      <c r="H153" s="435">
        <f t="shared" si="3"/>
        <v>2711.3300000000017</v>
      </c>
      <c r="I153" s="435">
        <v>37206.6</v>
      </c>
      <c r="J153" s="308"/>
    </row>
    <row r="154" spans="2:10" ht="15" customHeight="1">
      <c r="B154" s="432" t="s">
        <v>402</v>
      </c>
      <c r="C154" s="442" t="s">
        <v>404</v>
      </c>
      <c r="D154" s="442"/>
      <c r="E154" s="431" t="s">
        <v>373</v>
      </c>
      <c r="F154" s="431" t="s">
        <v>55</v>
      </c>
      <c r="G154" s="434">
        <v>103384.71</v>
      </c>
      <c r="H154" s="435">
        <f t="shared" si="3"/>
        <v>8126.0399999999936</v>
      </c>
      <c r="I154" s="435">
        <v>111510.75</v>
      </c>
      <c r="J154" s="308"/>
    </row>
    <row r="155" spans="2:10" ht="15" customHeight="1">
      <c r="B155" s="432" t="s">
        <v>405</v>
      </c>
      <c r="C155" s="442" t="s">
        <v>502</v>
      </c>
      <c r="D155" s="442"/>
      <c r="E155" s="431" t="s">
        <v>406</v>
      </c>
      <c r="F155" s="431"/>
      <c r="G155" s="434">
        <v>188076.33</v>
      </c>
      <c r="H155" s="435">
        <f t="shared" si="3"/>
        <v>14782.800000000017</v>
      </c>
      <c r="I155" s="435">
        <v>202859.13</v>
      </c>
      <c r="J155" s="308"/>
    </row>
    <row r="156" spans="2:10" ht="15" customHeight="1">
      <c r="B156" s="432" t="s">
        <v>407</v>
      </c>
      <c r="C156" s="442" t="s">
        <v>408</v>
      </c>
      <c r="D156" s="442"/>
      <c r="E156" s="431" t="s">
        <v>373</v>
      </c>
      <c r="F156" s="431" t="s">
        <v>60</v>
      </c>
      <c r="G156" s="434">
        <v>129062.81</v>
      </c>
      <c r="H156" s="435">
        <f t="shared" si="3"/>
        <v>10144.339999999997</v>
      </c>
      <c r="I156" s="435">
        <v>139207.15</v>
      </c>
      <c r="J156" s="308"/>
    </row>
    <row r="157" spans="2:10" ht="15" customHeight="1">
      <c r="B157" s="432" t="s">
        <v>409</v>
      </c>
      <c r="C157" s="442" t="s">
        <v>410</v>
      </c>
      <c r="D157" s="442"/>
      <c r="E157" s="431" t="s">
        <v>411</v>
      </c>
      <c r="F157" s="431" t="s">
        <v>47</v>
      </c>
      <c r="G157" s="434">
        <v>10677.09</v>
      </c>
      <c r="H157" s="435">
        <f t="shared" si="3"/>
        <v>839.21999999999935</v>
      </c>
      <c r="I157" s="435">
        <v>11516.31</v>
      </c>
      <c r="J157" s="308"/>
    </row>
    <row r="158" spans="2:10" ht="15" customHeight="1">
      <c r="B158" s="432" t="s">
        <v>412</v>
      </c>
      <c r="C158" s="442" t="s">
        <v>413</v>
      </c>
      <c r="D158" s="442"/>
      <c r="E158" s="431" t="s">
        <v>369</v>
      </c>
      <c r="F158" s="431" t="s">
        <v>55</v>
      </c>
      <c r="G158" s="434">
        <v>63021.39</v>
      </c>
      <c r="H158" s="435">
        <f t="shared" si="3"/>
        <v>4953.4799999999959</v>
      </c>
      <c r="I158" s="435">
        <v>67974.87</v>
      </c>
      <c r="J158" s="308"/>
    </row>
    <row r="159" spans="2:10" ht="15" customHeight="1">
      <c r="B159" s="432" t="s">
        <v>414</v>
      </c>
      <c r="C159" s="442" t="s">
        <v>415</v>
      </c>
      <c r="D159" s="442"/>
      <c r="E159" s="431" t="s">
        <v>369</v>
      </c>
      <c r="F159" s="431" t="s">
        <v>55</v>
      </c>
      <c r="G159" s="434">
        <v>238272.81</v>
      </c>
      <c r="H159" s="435">
        <f t="shared" si="3"/>
        <v>18728.239999999991</v>
      </c>
      <c r="I159" s="435">
        <v>257001.05</v>
      </c>
      <c r="J159" s="308"/>
    </row>
    <row r="160" spans="2:10" ht="15" customHeight="1">
      <c r="B160" s="432" t="s">
        <v>416</v>
      </c>
      <c r="C160" s="442" t="s">
        <v>417</v>
      </c>
      <c r="D160" s="442"/>
      <c r="E160" s="431" t="s">
        <v>369</v>
      </c>
      <c r="F160" s="431" t="s">
        <v>67</v>
      </c>
      <c r="G160" s="434">
        <v>62826.400000000001</v>
      </c>
      <c r="H160" s="435">
        <f t="shared" si="3"/>
        <v>4938.1599999999962</v>
      </c>
      <c r="I160" s="435">
        <v>67764.56</v>
      </c>
      <c r="J160" s="308"/>
    </row>
    <row r="161" spans="2:10" ht="15" customHeight="1">
      <c r="B161" s="432" t="s">
        <v>418</v>
      </c>
      <c r="C161" s="442" t="s">
        <v>419</v>
      </c>
      <c r="D161" s="442"/>
      <c r="E161" s="431" t="s">
        <v>369</v>
      </c>
      <c r="F161" s="431" t="s">
        <v>47</v>
      </c>
      <c r="G161" s="434">
        <v>593798.65</v>
      </c>
      <c r="H161" s="435">
        <f t="shared" si="3"/>
        <v>46672.569999999949</v>
      </c>
      <c r="I161" s="435">
        <v>640471.22</v>
      </c>
      <c r="J161" s="308"/>
    </row>
    <row r="162" spans="2:10" ht="15" customHeight="1">
      <c r="B162" s="432" t="s">
        <v>420</v>
      </c>
      <c r="C162" s="442" t="s">
        <v>421</v>
      </c>
      <c r="D162" s="442"/>
      <c r="E162" s="431" t="s">
        <v>369</v>
      </c>
      <c r="F162" s="431" t="s">
        <v>47</v>
      </c>
      <c r="G162" s="434">
        <v>909045.53</v>
      </c>
      <c r="H162" s="435">
        <f t="shared" si="3"/>
        <v>71450.979999999981</v>
      </c>
      <c r="I162" s="435">
        <v>980496.51</v>
      </c>
      <c r="J162" s="308"/>
    </row>
    <row r="163" spans="2:10" ht="15" customHeight="1">
      <c r="B163" s="432" t="s">
        <v>422</v>
      </c>
      <c r="C163" s="442" t="s">
        <v>423</v>
      </c>
      <c r="D163" s="442"/>
      <c r="E163" s="431" t="s">
        <v>369</v>
      </c>
      <c r="F163" s="431" t="s">
        <v>50</v>
      </c>
      <c r="G163" s="434">
        <v>160805.09</v>
      </c>
      <c r="H163" s="435">
        <f t="shared" si="3"/>
        <v>12639.279999999999</v>
      </c>
      <c r="I163" s="435">
        <v>173444.37</v>
      </c>
      <c r="J163" s="308"/>
    </row>
    <row r="164" spans="2:10" ht="15" customHeight="1">
      <c r="B164" s="432" t="s">
        <v>424</v>
      </c>
      <c r="C164" s="442" t="s">
        <v>425</v>
      </c>
      <c r="D164" s="442"/>
      <c r="E164" s="431" t="s">
        <v>369</v>
      </c>
      <c r="F164" s="431" t="s">
        <v>47</v>
      </c>
      <c r="G164" s="434">
        <v>2986.33</v>
      </c>
      <c r="H164" s="435">
        <f t="shared" si="3"/>
        <v>234.73000000000002</v>
      </c>
      <c r="I164" s="435">
        <v>3221.06</v>
      </c>
      <c r="J164" s="308"/>
    </row>
    <row r="165" spans="2:10" ht="15" customHeight="1">
      <c r="B165" s="432" t="s">
        <v>426</v>
      </c>
      <c r="C165" s="442" t="s">
        <v>427</v>
      </c>
      <c r="D165" s="442"/>
      <c r="E165" s="431" t="s">
        <v>384</v>
      </c>
      <c r="F165" s="431" t="s">
        <v>47</v>
      </c>
      <c r="G165" s="434">
        <v>21418.62</v>
      </c>
      <c r="H165" s="435">
        <f t="shared" si="3"/>
        <v>1683.5</v>
      </c>
      <c r="I165" s="435">
        <v>23102.12</v>
      </c>
      <c r="J165" s="308"/>
    </row>
    <row r="166" spans="2:10" ht="15" customHeight="1">
      <c r="B166" s="432" t="s">
        <v>428</v>
      </c>
      <c r="C166" s="442" t="s">
        <v>429</v>
      </c>
      <c r="D166" s="442"/>
      <c r="E166" s="431" t="s">
        <v>384</v>
      </c>
      <c r="F166" s="431" t="s">
        <v>47</v>
      </c>
      <c r="G166" s="434">
        <v>13716.44</v>
      </c>
      <c r="H166" s="435">
        <f t="shared" si="3"/>
        <v>1078.1099999999988</v>
      </c>
      <c r="I166" s="435">
        <v>14794.55</v>
      </c>
      <c r="J166" s="308"/>
    </row>
    <row r="167" spans="2:10" ht="15" customHeight="1">
      <c r="B167" s="432" t="s">
        <v>430</v>
      </c>
      <c r="C167" s="442" t="s">
        <v>431</v>
      </c>
      <c r="D167" s="442"/>
      <c r="E167" s="431" t="s">
        <v>384</v>
      </c>
      <c r="F167" s="431" t="s">
        <v>47</v>
      </c>
      <c r="G167" s="434">
        <v>40114.35</v>
      </c>
      <c r="H167" s="435">
        <f t="shared" ref="H167:H187" si="4">+I167-G167</f>
        <v>3152.989999999998</v>
      </c>
      <c r="I167" s="435">
        <v>43267.34</v>
      </c>
      <c r="J167" s="308"/>
    </row>
    <row r="168" spans="2:10" ht="15" customHeight="1">
      <c r="B168" s="432" t="s">
        <v>432</v>
      </c>
      <c r="C168" s="442" t="s">
        <v>433</v>
      </c>
      <c r="D168" s="442"/>
      <c r="E168" s="431" t="s">
        <v>384</v>
      </c>
      <c r="F168" s="431" t="s">
        <v>47</v>
      </c>
      <c r="G168" s="434">
        <v>27031.89</v>
      </c>
      <c r="H168" s="435">
        <f t="shared" si="4"/>
        <v>2124.7099999999991</v>
      </c>
      <c r="I168" s="435">
        <v>29156.6</v>
      </c>
      <c r="J168" s="308"/>
    </row>
    <row r="169" spans="2:10" ht="15" customHeight="1">
      <c r="B169" s="432" t="s">
        <v>434</v>
      </c>
      <c r="C169" s="442" t="s">
        <v>435</v>
      </c>
      <c r="D169" s="442"/>
      <c r="E169" s="431" t="s">
        <v>384</v>
      </c>
      <c r="F169" s="431" t="s">
        <v>47</v>
      </c>
      <c r="G169" s="434">
        <v>35334.93</v>
      </c>
      <c r="H169" s="435">
        <f t="shared" si="4"/>
        <v>2777.3300000000017</v>
      </c>
      <c r="I169" s="435">
        <v>38112.26</v>
      </c>
      <c r="J169" s="308"/>
    </row>
    <row r="170" spans="2:10" ht="15" customHeight="1">
      <c r="B170" s="432" t="s">
        <v>436</v>
      </c>
      <c r="C170" s="442" t="s">
        <v>437</v>
      </c>
      <c r="D170" s="442"/>
      <c r="E170" s="431" t="s">
        <v>384</v>
      </c>
      <c r="F170" s="431" t="s">
        <v>67</v>
      </c>
      <c r="G170" s="434">
        <v>35683.300000000003</v>
      </c>
      <c r="H170" s="435">
        <f t="shared" si="4"/>
        <v>2804.7099999999991</v>
      </c>
      <c r="I170" s="435">
        <v>38488.01</v>
      </c>
      <c r="J170" s="308"/>
    </row>
    <row r="171" spans="2:10" ht="15" customHeight="1">
      <c r="B171" s="432" t="s">
        <v>438</v>
      </c>
      <c r="C171" s="442" t="s">
        <v>439</v>
      </c>
      <c r="D171" s="442"/>
      <c r="E171" s="431" t="s">
        <v>384</v>
      </c>
      <c r="F171" s="431" t="s">
        <v>55</v>
      </c>
      <c r="G171" s="434">
        <v>150976.89000000001</v>
      </c>
      <c r="H171" s="435">
        <f t="shared" si="4"/>
        <v>11866.779999999999</v>
      </c>
      <c r="I171" s="435">
        <v>162843.67000000001</v>
      </c>
      <c r="J171" s="308"/>
    </row>
    <row r="172" spans="2:10" ht="15" customHeight="1">
      <c r="B172" s="432" t="s">
        <v>440</v>
      </c>
      <c r="C172" s="442" t="s">
        <v>441</v>
      </c>
      <c r="D172" s="442"/>
      <c r="E172" s="431" t="s">
        <v>390</v>
      </c>
      <c r="F172" s="431" t="s">
        <v>60</v>
      </c>
      <c r="G172" s="434">
        <v>24957.51</v>
      </c>
      <c r="H172" s="435">
        <f t="shared" si="4"/>
        <v>1961.6599999999999</v>
      </c>
      <c r="I172" s="435">
        <v>26919.17</v>
      </c>
      <c r="J172" s="308"/>
    </row>
    <row r="173" spans="2:10" ht="15" customHeight="1">
      <c r="B173" s="432" t="s">
        <v>442</v>
      </c>
      <c r="C173" s="442" t="s">
        <v>443</v>
      </c>
      <c r="D173" s="442"/>
      <c r="E173" s="431" t="s">
        <v>390</v>
      </c>
      <c r="F173" s="431" t="s">
        <v>47</v>
      </c>
      <c r="G173" s="434">
        <v>2175.5</v>
      </c>
      <c r="H173" s="435"/>
      <c r="I173" s="437"/>
      <c r="J173" s="159"/>
    </row>
    <row r="174" spans="2:10" ht="15" customHeight="1">
      <c r="B174" s="432" t="s">
        <v>859</v>
      </c>
      <c r="C174" s="442" t="s">
        <v>443</v>
      </c>
      <c r="D174" s="442"/>
      <c r="E174" s="431" t="s">
        <v>390</v>
      </c>
      <c r="F174" s="431" t="s">
        <v>47</v>
      </c>
      <c r="G174" s="434">
        <v>-2175.5</v>
      </c>
      <c r="H174" s="316"/>
      <c r="I174" s="335"/>
      <c r="J174" s="159"/>
    </row>
    <row r="175" spans="2:10" ht="15" customHeight="1">
      <c r="B175" s="432" t="s">
        <v>444</v>
      </c>
      <c r="C175" s="442" t="s">
        <v>445</v>
      </c>
      <c r="D175" s="442"/>
      <c r="E175" s="431" t="s">
        <v>384</v>
      </c>
      <c r="F175" s="431" t="s">
        <v>47</v>
      </c>
      <c r="G175" s="434">
        <v>57550.38</v>
      </c>
      <c r="H175" s="435">
        <f t="shared" si="4"/>
        <v>4523.4599999999991</v>
      </c>
      <c r="I175" s="435">
        <v>62073.84</v>
      </c>
      <c r="J175" s="308"/>
    </row>
    <row r="176" spans="2:10" ht="15" customHeight="1">
      <c r="B176" s="432" t="s">
        <v>446</v>
      </c>
      <c r="C176" s="442" t="s">
        <v>447</v>
      </c>
      <c r="D176" s="442"/>
      <c r="E176" s="431" t="s">
        <v>390</v>
      </c>
      <c r="F176" s="431" t="s">
        <v>47</v>
      </c>
      <c r="G176" s="434">
        <v>27869.1</v>
      </c>
      <c r="H176" s="435">
        <f t="shared" si="4"/>
        <v>2190.510000000002</v>
      </c>
      <c r="I176" s="435">
        <v>30059.61</v>
      </c>
      <c r="J176" s="308"/>
    </row>
    <row r="177" spans="2:10" ht="15" customHeight="1">
      <c r="B177" s="432" t="s">
        <v>448</v>
      </c>
      <c r="C177" s="452" t="s">
        <v>449</v>
      </c>
      <c r="D177" s="452"/>
      <c r="E177" s="431" t="s">
        <v>390</v>
      </c>
      <c r="F177" s="431" t="s">
        <v>47</v>
      </c>
      <c r="G177" s="434">
        <v>10951.88</v>
      </c>
      <c r="H177" s="435"/>
      <c r="I177" s="437"/>
      <c r="J177" s="159"/>
    </row>
    <row r="178" spans="2:10" ht="15" customHeight="1">
      <c r="B178" s="432" t="s">
        <v>860</v>
      </c>
      <c r="C178" s="452" t="s">
        <v>449</v>
      </c>
      <c r="D178" s="452"/>
      <c r="E178" s="431" t="s">
        <v>390</v>
      </c>
      <c r="F178" s="431" t="s">
        <v>47</v>
      </c>
      <c r="G178" s="434">
        <v>-10951.88</v>
      </c>
      <c r="H178" s="316"/>
      <c r="I178" s="335"/>
      <c r="J178" s="159"/>
    </row>
    <row r="179" spans="2:10" ht="15" customHeight="1">
      <c r="B179" s="432" t="s">
        <v>450</v>
      </c>
      <c r="C179" s="452" t="s">
        <v>452</v>
      </c>
      <c r="D179" s="452"/>
      <c r="E179" s="431" t="s">
        <v>451</v>
      </c>
      <c r="F179" s="431" t="s">
        <v>47</v>
      </c>
      <c r="G179" s="434">
        <v>1657114.33</v>
      </c>
      <c r="H179" s="435">
        <f t="shared" si="4"/>
        <v>130249.18999999994</v>
      </c>
      <c r="I179" s="435">
        <v>1787363.52</v>
      </c>
      <c r="J179" s="308"/>
    </row>
    <row r="180" spans="2:10" ht="15" customHeight="1">
      <c r="B180" s="432" t="s">
        <v>473</v>
      </c>
      <c r="C180" s="464" t="s">
        <v>674</v>
      </c>
      <c r="D180" s="464"/>
      <c r="E180" s="431" t="s">
        <v>472</v>
      </c>
      <c r="F180" s="446" t="s">
        <v>50</v>
      </c>
      <c r="G180" s="448">
        <v>35754.58</v>
      </c>
      <c r="H180" s="435"/>
      <c r="I180" s="437">
        <v>35754.58</v>
      </c>
      <c r="J180" s="159"/>
    </row>
    <row r="181" spans="2:10" ht="15" customHeight="1">
      <c r="B181" s="432" t="s">
        <v>473</v>
      </c>
      <c r="C181" s="445" t="s">
        <v>675</v>
      </c>
      <c r="D181" s="445"/>
      <c r="E181" s="431" t="s">
        <v>472</v>
      </c>
      <c r="F181" s="431" t="s">
        <v>47</v>
      </c>
      <c r="G181" s="448">
        <v>14597.99</v>
      </c>
      <c r="H181" s="435"/>
      <c r="I181" s="437">
        <v>14597.99</v>
      </c>
      <c r="J181" s="159"/>
    </row>
    <row r="182" spans="2:10" ht="15" customHeight="1">
      <c r="B182" s="444" t="s">
        <v>576</v>
      </c>
      <c r="C182" s="465" t="s">
        <v>574</v>
      </c>
      <c r="D182" s="465"/>
      <c r="E182" s="431" t="s">
        <v>472</v>
      </c>
      <c r="F182" s="446" t="s">
        <v>578</v>
      </c>
      <c r="G182" s="466">
        <v>153484.03</v>
      </c>
      <c r="H182" s="435">
        <f t="shared" si="4"/>
        <v>48787.350000000006</v>
      </c>
      <c r="I182" s="435">
        <v>202271.38</v>
      </c>
      <c r="J182" s="308"/>
    </row>
    <row r="183" spans="2:10" ht="24">
      <c r="B183" s="444" t="s">
        <v>577</v>
      </c>
      <c r="C183" s="449" t="s">
        <v>575</v>
      </c>
      <c r="D183" s="450"/>
      <c r="E183" s="446" t="s">
        <v>384</v>
      </c>
      <c r="F183" s="446" t="s">
        <v>579</v>
      </c>
      <c r="G183" s="451">
        <v>96594.28</v>
      </c>
      <c r="H183" s="435">
        <f t="shared" si="4"/>
        <v>7592.3099999999977</v>
      </c>
      <c r="I183" s="435">
        <v>104186.59</v>
      </c>
      <c r="J183" s="308"/>
    </row>
    <row r="184" spans="2:10" ht="36">
      <c r="B184" s="177" t="s">
        <v>586</v>
      </c>
      <c r="C184" s="178" t="s">
        <v>657</v>
      </c>
      <c r="D184" s="178"/>
      <c r="E184" s="179" t="s">
        <v>658</v>
      </c>
      <c r="F184" s="179" t="s">
        <v>585</v>
      </c>
      <c r="G184" s="176">
        <v>75698.03</v>
      </c>
      <c r="H184" s="316"/>
      <c r="I184" s="336"/>
      <c r="J184" s="333"/>
    </row>
    <row r="185" spans="2:10" ht="15" customHeight="1">
      <c r="B185" s="177" t="s">
        <v>833</v>
      </c>
      <c r="C185" s="178" t="s">
        <v>832</v>
      </c>
      <c r="D185" s="178"/>
      <c r="E185" s="179" t="s">
        <v>658</v>
      </c>
      <c r="F185" s="179" t="s">
        <v>585</v>
      </c>
      <c r="G185" s="337">
        <v>-75698.03</v>
      </c>
      <c r="H185" s="316"/>
      <c r="I185" s="336"/>
      <c r="J185" s="333"/>
    </row>
    <row r="186" spans="2:10" ht="15" customHeight="1">
      <c r="B186" s="432" t="s">
        <v>583</v>
      </c>
      <c r="C186" s="471" t="s">
        <v>582</v>
      </c>
      <c r="D186" s="471"/>
      <c r="E186" s="473" t="s">
        <v>584</v>
      </c>
      <c r="F186" s="473" t="s">
        <v>672</v>
      </c>
      <c r="G186" s="466">
        <v>153592.60999999999</v>
      </c>
      <c r="H186" s="435">
        <f t="shared" si="4"/>
        <v>48821.870000000024</v>
      </c>
      <c r="I186" s="476">
        <v>202414.48</v>
      </c>
      <c r="J186" s="333"/>
    </row>
    <row r="187" spans="2:10" ht="15" customHeight="1">
      <c r="B187" s="444" t="s">
        <v>583</v>
      </c>
      <c r="C187" s="471" t="s">
        <v>582</v>
      </c>
      <c r="D187" s="471"/>
      <c r="E187" s="473" t="s">
        <v>584</v>
      </c>
      <c r="F187" s="473" t="s">
        <v>673</v>
      </c>
      <c r="G187" s="466">
        <v>122355.44</v>
      </c>
      <c r="H187" s="435">
        <f t="shared" si="4"/>
        <v>38892.630000000005</v>
      </c>
      <c r="I187" s="476">
        <v>161248.07</v>
      </c>
      <c r="J187" s="333"/>
    </row>
    <row r="188" spans="2:10" ht="15" customHeight="1">
      <c r="B188" s="397" t="s">
        <v>834</v>
      </c>
      <c r="C188" s="398" t="s">
        <v>835</v>
      </c>
      <c r="D188" s="398"/>
      <c r="E188" s="387" t="s">
        <v>836</v>
      </c>
      <c r="F188" s="387" t="s">
        <v>837</v>
      </c>
      <c r="G188" s="394">
        <v>118450.11</v>
      </c>
      <c r="H188" s="395"/>
      <c r="I188" s="396">
        <v>118450.11</v>
      </c>
      <c r="J188" s="333"/>
    </row>
    <row r="189" spans="2:10" ht="15" customHeight="1">
      <c r="B189" s="397" t="s">
        <v>834</v>
      </c>
      <c r="C189" s="398" t="s">
        <v>835</v>
      </c>
      <c r="D189" s="398"/>
      <c r="E189" s="387" t="s">
        <v>836</v>
      </c>
      <c r="F189" s="387" t="s">
        <v>838</v>
      </c>
      <c r="G189" s="394">
        <v>135652</v>
      </c>
      <c r="H189" s="395"/>
      <c r="I189" s="396">
        <v>135652</v>
      </c>
      <c r="J189" s="333"/>
    </row>
    <row r="190" spans="2:10" ht="15" customHeight="1">
      <c r="B190" s="397" t="s">
        <v>834</v>
      </c>
      <c r="C190" s="398" t="s">
        <v>840</v>
      </c>
      <c r="D190" s="398"/>
      <c r="E190" s="387" t="s">
        <v>836</v>
      </c>
      <c r="F190" s="387" t="s">
        <v>839</v>
      </c>
      <c r="G190" s="394">
        <v>11150.77</v>
      </c>
      <c r="H190" s="395"/>
      <c r="I190" s="396">
        <v>11150.77</v>
      </c>
      <c r="J190" s="333"/>
    </row>
    <row r="191" spans="2:10" ht="15" customHeight="1">
      <c r="B191" s="444" t="s">
        <v>841</v>
      </c>
      <c r="C191" s="537" t="s">
        <v>842</v>
      </c>
      <c r="D191" s="537"/>
      <c r="E191" s="473" t="s">
        <v>836</v>
      </c>
      <c r="F191" s="473" t="s">
        <v>843</v>
      </c>
      <c r="G191" s="466">
        <v>3744.01</v>
      </c>
      <c r="H191" s="435"/>
      <c r="I191" s="476">
        <v>3744.01</v>
      </c>
      <c r="J191" s="333"/>
    </row>
    <row r="192" spans="2:10" ht="15" customHeight="1">
      <c r="B192" s="444" t="s">
        <v>841</v>
      </c>
      <c r="C192" s="537" t="s">
        <v>842</v>
      </c>
      <c r="D192" s="537"/>
      <c r="E192" s="473" t="s">
        <v>836</v>
      </c>
      <c r="F192" s="473" t="s">
        <v>844</v>
      </c>
      <c r="G192" s="466">
        <v>251991.83</v>
      </c>
      <c r="H192" s="435"/>
      <c r="I192" s="476">
        <v>251991.83</v>
      </c>
      <c r="J192" s="333"/>
    </row>
    <row r="193" spans="2:10" ht="15" customHeight="1">
      <c r="B193" s="444" t="s">
        <v>841</v>
      </c>
      <c r="C193" s="537" t="s">
        <v>842</v>
      </c>
      <c r="D193" s="537"/>
      <c r="E193" s="473" t="s">
        <v>836</v>
      </c>
      <c r="F193" s="473" t="s">
        <v>845</v>
      </c>
      <c r="G193" s="466">
        <v>145474.07</v>
      </c>
      <c r="H193" s="435"/>
      <c r="I193" s="476">
        <v>145474.07</v>
      </c>
      <c r="J193" s="333"/>
    </row>
    <row r="194" spans="2:10" ht="15" customHeight="1">
      <c r="B194" s="444" t="s">
        <v>846</v>
      </c>
      <c r="C194" s="537" t="s">
        <v>847</v>
      </c>
      <c r="D194" s="537"/>
      <c r="E194" s="473" t="s">
        <v>848</v>
      </c>
      <c r="F194" s="473" t="s">
        <v>849</v>
      </c>
      <c r="G194" s="466">
        <v>48582.29</v>
      </c>
      <c r="H194" s="435"/>
      <c r="I194" s="476">
        <v>48582.29</v>
      </c>
      <c r="J194" s="333"/>
    </row>
    <row r="195" spans="2:10" ht="36">
      <c r="B195" s="444" t="s">
        <v>850</v>
      </c>
      <c r="C195" s="537" t="s">
        <v>851</v>
      </c>
      <c r="D195" s="537"/>
      <c r="E195" s="473" t="s">
        <v>852</v>
      </c>
      <c r="F195" s="473" t="s">
        <v>853</v>
      </c>
      <c r="G195" s="466">
        <v>241731.8</v>
      </c>
      <c r="H195" s="435"/>
      <c r="I195" s="476">
        <v>241731.8</v>
      </c>
      <c r="J195" s="333"/>
    </row>
    <row r="196" spans="2:10" ht="36">
      <c r="B196" s="444" t="s">
        <v>850</v>
      </c>
      <c r="C196" s="537" t="s">
        <v>851</v>
      </c>
      <c r="D196" s="537"/>
      <c r="E196" s="473" t="s">
        <v>852</v>
      </c>
      <c r="F196" s="473" t="s">
        <v>854</v>
      </c>
      <c r="G196" s="466">
        <v>10133</v>
      </c>
      <c r="H196" s="435"/>
      <c r="I196" s="476">
        <v>10133</v>
      </c>
      <c r="J196" s="333"/>
    </row>
    <row r="197" spans="2:10">
      <c r="B197" s="444" t="s">
        <v>855</v>
      </c>
      <c r="C197" s="467" t="s">
        <v>856</v>
      </c>
      <c r="D197" s="467"/>
      <c r="E197" s="468" t="s">
        <v>274</v>
      </c>
      <c r="F197" s="468" t="s">
        <v>67</v>
      </c>
      <c r="G197" s="469">
        <v>78551.38</v>
      </c>
      <c r="H197" s="435">
        <f t="shared" ref="H197" si="5">+I197-G197</f>
        <v>20281.97</v>
      </c>
      <c r="I197" s="470">
        <v>98833.35</v>
      </c>
      <c r="J197" s="333"/>
    </row>
    <row r="198" spans="2:10" s="404" customFormat="1" ht="24">
      <c r="B198" s="432" t="s">
        <v>957</v>
      </c>
      <c r="C198" s="471" t="s">
        <v>962</v>
      </c>
      <c r="D198" s="472" t="s">
        <v>959</v>
      </c>
      <c r="E198" s="473" t="s">
        <v>958</v>
      </c>
      <c r="F198" s="468" t="s">
        <v>67</v>
      </c>
      <c r="G198" s="466">
        <v>636922.5</v>
      </c>
      <c r="H198" s="474"/>
      <c r="I198" s="470">
        <f>SUM(G198)</f>
        <v>636922.5</v>
      </c>
      <c r="J198" s="406"/>
    </row>
    <row r="199" spans="2:10" s="404" customFormat="1" ht="24">
      <c r="B199" s="432" t="s">
        <v>957</v>
      </c>
      <c r="C199" s="471" t="s">
        <v>962</v>
      </c>
      <c r="D199" s="472" t="s">
        <v>963</v>
      </c>
      <c r="E199" s="473" t="s">
        <v>958</v>
      </c>
      <c r="F199" s="468" t="s">
        <v>67</v>
      </c>
      <c r="G199" s="466">
        <v>1821546.61</v>
      </c>
      <c r="H199" s="474"/>
      <c r="I199" s="470">
        <f t="shared" ref="I199:I203" si="6">SUM(G199)</f>
        <v>1821546.61</v>
      </c>
      <c r="J199" s="406"/>
    </row>
    <row r="200" spans="2:10" s="404" customFormat="1" ht="24">
      <c r="B200" s="432" t="s">
        <v>957</v>
      </c>
      <c r="C200" s="471" t="s">
        <v>962</v>
      </c>
      <c r="D200" s="472" t="s">
        <v>964</v>
      </c>
      <c r="E200" s="473" t="s">
        <v>958</v>
      </c>
      <c r="F200" s="468" t="s">
        <v>67</v>
      </c>
      <c r="G200" s="466">
        <v>780260.51</v>
      </c>
      <c r="H200" s="474"/>
      <c r="I200" s="470">
        <f t="shared" si="6"/>
        <v>780260.51</v>
      </c>
      <c r="J200" s="406"/>
    </row>
    <row r="201" spans="2:10" s="404" customFormat="1" ht="36">
      <c r="B201" s="432" t="s">
        <v>965</v>
      </c>
      <c r="C201" s="471" t="s">
        <v>966</v>
      </c>
      <c r="D201" s="472" t="s">
        <v>967</v>
      </c>
      <c r="E201" s="473" t="s">
        <v>968</v>
      </c>
      <c r="F201" s="473" t="s">
        <v>974</v>
      </c>
      <c r="G201" s="466">
        <v>3606176.6</v>
      </c>
      <c r="H201" s="474"/>
      <c r="I201" s="470">
        <f t="shared" si="6"/>
        <v>3606176.6</v>
      </c>
      <c r="J201" s="406"/>
    </row>
    <row r="202" spans="2:10" s="404" customFormat="1" ht="24">
      <c r="B202" s="432" t="s">
        <v>969</v>
      </c>
      <c r="C202" s="471" t="s">
        <v>970</v>
      </c>
      <c r="D202" s="472" t="s">
        <v>972</v>
      </c>
      <c r="E202" s="473" t="s">
        <v>971</v>
      </c>
      <c r="F202" s="473" t="s">
        <v>60</v>
      </c>
      <c r="G202" s="466">
        <v>224326.46</v>
      </c>
      <c r="H202" s="474"/>
      <c r="I202" s="470">
        <f t="shared" si="6"/>
        <v>224326.46</v>
      </c>
      <c r="J202" s="406"/>
    </row>
    <row r="203" spans="2:10" s="404" customFormat="1" ht="24">
      <c r="B203" s="432" t="s">
        <v>969</v>
      </c>
      <c r="C203" s="471" t="s">
        <v>970</v>
      </c>
      <c r="D203" s="472" t="s">
        <v>973</v>
      </c>
      <c r="E203" s="473" t="s">
        <v>971</v>
      </c>
      <c r="F203" s="473" t="s">
        <v>60</v>
      </c>
      <c r="G203" s="475">
        <v>33136.480000000003</v>
      </c>
      <c r="H203" s="474"/>
      <c r="I203" s="476">
        <f t="shared" si="6"/>
        <v>33136.480000000003</v>
      </c>
      <c r="J203" s="406"/>
    </row>
    <row r="204" spans="2:10" s="404" customFormat="1" ht="24">
      <c r="B204" s="140" t="s">
        <v>1020</v>
      </c>
      <c r="C204" s="405" t="s">
        <v>962</v>
      </c>
      <c r="D204" s="421" t="s">
        <v>959</v>
      </c>
      <c r="E204" s="180" t="s">
        <v>958</v>
      </c>
      <c r="F204" s="403" t="s">
        <v>67</v>
      </c>
      <c r="G204" s="477">
        <v>636922.5</v>
      </c>
      <c r="H204" s="331"/>
      <c r="I204" s="402">
        <f>SUM(G204)</f>
        <v>636922.5</v>
      </c>
      <c r="J204" s="406"/>
    </row>
    <row r="205" spans="2:10" s="404" customFormat="1" ht="24">
      <c r="B205" s="140" t="s">
        <v>1020</v>
      </c>
      <c r="C205" s="405" t="s">
        <v>962</v>
      </c>
      <c r="D205" s="421" t="s">
        <v>963</v>
      </c>
      <c r="E205" s="180" t="s">
        <v>958</v>
      </c>
      <c r="F205" s="403" t="s">
        <v>67</v>
      </c>
      <c r="G205" s="477">
        <v>1821546.61</v>
      </c>
      <c r="H205" s="331"/>
      <c r="I205" s="402">
        <f t="shared" ref="I205:I208" si="7">SUM(G205)</f>
        <v>1821546.61</v>
      </c>
      <c r="J205" s="406"/>
    </row>
    <row r="206" spans="2:10" s="404" customFormat="1" ht="24">
      <c r="B206" s="140" t="s">
        <v>1020</v>
      </c>
      <c r="C206" s="405" t="s">
        <v>962</v>
      </c>
      <c r="D206" s="421" t="s">
        <v>964</v>
      </c>
      <c r="E206" s="180" t="s">
        <v>958</v>
      </c>
      <c r="F206" s="403" t="s">
        <v>67</v>
      </c>
      <c r="G206" s="477">
        <v>780260.51</v>
      </c>
      <c r="H206" s="331"/>
      <c r="I206" s="402">
        <f t="shared" si="7"/>
        <v>780260.51</v>
      </c>
      <c r="J206" s="406"/>
    </row>
    <row r="207" spans="2:10" s="404" customFormat="1" ht="36">
      <c r="B207" s="140" t="s">
        <v>1019</v>
      </c>
      <c r="C207" s="405" t="s">
        <v>966</v>
      </c>
      <c r="D207" s="421" t="s">
        <v>967</v>
      </c>
      <c r="E207" s="180" t="s">
        <v>968</v>
      </c>
      <c r="F207" s="180" t="s">
        <v>974</v>
      </c>
      <c r="G207" s="477">
        <v>3606176.6</v>
      </c>
      <c r="H207" s="331"/>
      <c r="I207" s="402">
        <f t="shared" si="7"/>
        <v>3606176.6</v>
      </c>
      <c r="J207" s="406"/>
    </row>
    <row r="208" spans="2:10" s="404" customFormat="1">
      <c r="B208" s="140" t="s">
        <v>1065</v>
      </c>
      <c r="C208" s="405" t="s">
        <v>1067</v>
      </c>
      <c r="D208" s="180" t="s">
        <v>1064</v>
      </c>
      <c r="E208" s="421" t="s">
        <v>1066</v>
      </c>
      <c r="F208" s="180" t="s">
        <v>830</v>
      </c>
      <c r="G208" s="477">
        <v>44729.23</v>
      </c>
      <c r="I208" s="402">
        <f t="shared" si="7"/>
        <v>44729.23</v>
      </c>
      <c r="J208" s="406"/>
    </row>
    <row r="209" spans="2:10" s="404" customFormat="1" ht="36">
      <c r="B209" s="432" t="s">
        <v>1069</v>
      </c>
      <c r="C209" s="471" t="s">
        <v>966</v>
      </c>
      <c r="D209" s="472" t="s">
        <v>967</v>
      </c>
      <c r="E209" s="473" t="s">
        <v>968</v>
      </c>
      <c r="F209" s="473" t="s">
        <v>974</v>
      </c>
      <c r="G209" s="466">
        <v>-3606176.6</v>
      </c>
      <c r="H209" s="466"/>
      <c r="I209" s="470">
        <f>H209</f>
        <v>0</v>
      </c>
      <c r="J209" s="406"/>
    </row>
    <row r="210" spans="2:10" s="404" customFormat="1" ht="24">
      <c r="B210" s="140" t="s">
        <v>1021</v>
      </c>
      <c r="C210" s="405" t="s">
        <v>962</v>
      </c>
      <c r="D210" s="421" t="s">
        <v>959</v>
      </c>
      <c r="E210" s="180" t="s">
        <v>958</v>
      </c>
      <c r="F210" s="403" t="s">
        <v>67</v>
      </c>
      <c r="G210" s="477">
        <v>-636922.5</v>
      </c>
      <c r="H210" s="477"/>
      <c r="I210" s="470">
        <f t="shared" ref="I210:I212" si="8">H210</f>
        <v>0</v>
      </c>
      <c r="J210" s="406"/>
    </row>
    <row r="211" spans="2:10" s="404" customFormat="1" ht="24">
      <c r="B211" s="140" t="s">
        <v>1021</v>
      </c>
      <c r="C211" s="405" t="s">
        <v>962</v>
      </c>
      <c r="D211" s="421" t="s">
        <v>963</v>
      </c>
      <c r="E211" s="180" t="s">
        <v>958</v>
      </c>
      <c r="F211" s="403" t="s">
        <v>67</v>
      </c>
      <c r="G211" s="477">
        <v>-1821546.61</v>
      </c>
      <c r="H211" s="477"/>
      <c r="I211" s="470">
        <f t="shared" si="8"/>
        <v>0</v>
      </c>
      <c r="J211" s="406"/>
    </row>
    <row r="212" spans="2:10" s="404" customFormat="1" ht="24">
      <c r="B212" s="140" t="s">
        <v>1021</v>
      </c>
      <c r="C212" s="405" t="s">
        <v>962</v>
      </c>
      <c r="D212" s="421" t="s">
        <v>964</v>
      </c>
      <c r="E212" s="180" t="s">
        <v>958</v>
      </c>
      <c r="F212" s="403" t="s">
        <v>67</v>
      </c>
      <c r="G212" s="477">
        <v>-780260.51</v>
      </c>
      <c r="H212" s="477"/>
      <c r="I212" s="470">
        <f t="shared" si="8"/>
        <v>0</v>
      </c>
      <c r="J212" s="406"/>
    </row>
    <row r="213" spans="2:10" s="404" customFormat="1" ht="24">
      <c r="B213" s="140" t="s">
        <v>1072</v>
      </c>
      <c r="C213" s="405" t="s">
        <v>1073</v>
      </c>
      <c r="D213" s="421" t="s">
        <v>1074</v>
      </c>
      <c r="E213" s="180" t="s">
        <v>1075</v>
      </c>
      <c r="F213" s="180" t="s">
        <v>1076</v>
      </c>
      <c r="G213" s="477">
        <v>587505.19999999995</v>
      </c>
      <c r="H213" s="331"/>
      <c r="I213" s="402"/>
      <c r="J213" s="406"/>
    </row>
    <row r="214" spans="2:10" s="404" customFormat="1" ht="24">
      <c r="B214" s="140" t="s">
        <v>1072</v>
      </c>
      <c r="C214" s="405" t="s">
        <v>1073</v>
      </c>
      <c r="D214" s="421" t="s">
        <v>1074</v>
      </c>
      <c r="E214" s="180" t="s">
        <v>1075</v>
      </c>
      <c r="F214" s="180" t="s">
        <v>1076</v>
      </c>
      <c r="G214" s="477">
        <v>2340773.1</v>
      </c>
      <c r="H214" s="331"/>
      <c r="I214" s="402"/>
      <c r="J214" s="406"/>
    </row>
    <row r="215" spans="2:10" s="404" customFormat="1" ht="24">
      <c r="B215" s="140" t="s">
        <v>1079</v>
      </c>
      <c r="C215" s="405" t="s">
        <v>1080</v>
      </c>
      <c r="D215" s="421" t="s">
        <v>1081</v>
      </c>
      <c r="E215" s="180" t="s">
        <v>1082</v>
      </c>
      <c r="F215" s="180" t="s">
        <v>830</v>
      </c>
      <c r="G215" s="477">
        <v>740060.2</v>
      </c>
      <c r="H215" s="331"/>
      <c r="I215" s="402"/>
      <c r="J215" s="406"/>
    </row>
    <row r="216" spans="2:10" s="404" customFormat="1" ht="24">
      <c r="B216" s="140" t="s">
        <v>1079</v>
      </c>
      <c r="C216" s="405" t="s">
        <v>1080</v>
      </c>
      <c r="D216" s="421" t="s">
        <v>1081</v>
      </c>
      <c r="E216" s="180" t="s">
        <v>1082</v>
      </c>
      <c r="F216" s="180" t="s">
        <v>830</v>
      </c>
      <c r="G216" s="477">
        <v>3108962.75</v>
      </c>
      <c r="H216" s="331"/>
      <c r="I216" s="402"/>
      <c r="J216" s="406"/>
    </row>
    <row r="217" spans="2:10" s="404" customFormat="1" ht="24">
      <c r="B217" s="140" t="s">
        <v>1085</v>
      </c>
      <c r="C217" s="405" t="s">
        <v>1086</v>
      </c>
      <c r="D217" s="421" t="s">
        <v>1087</v>
      </c>
      <c r="E217" s="180" t="s">
        <v>1089</v>
      </c>
      <c r="F217" s="180" t="s">
        <v>1076</v>
      </c>
      <c r="G217" s="477">
        <v>2227513.86</v>
      </c>
      <c r="H217" s="331"/>
      <c r="I217" s="402"/>
      <c r="J217" s="406"/>
    </row>
    <row r="218" spans="2:10" s="404" customFormat="1" ht="24">
      <c r="B218" s="140" t="s">
        <v>1085</v>
      </c>
      <c r="C218" s="405" t="s">
        <v>1086</v>
      </c>
      <c r="D218" s="421" t="s">
        <v>1088</v>
      </c>
      <c r="E218" s="180" t="s">
        <v>1089</v>
      </c>
      <c r="F218" s="180" t="s">
        <v>1076</v>
      </c>
      <c r="G218" s="477">
        <v>2248148.2200000002</v>
      </c>
      <c r="H218" s="331"/>
      <c r="I218" s="402"/>
      <c r="J218" s="406"/>
    </row>
    <row r="219" spans="2:10" s="404" customFormat="1" ht="24">
      <c r="B219" s="140" t="s">
        <v>1092</v>
      </c>
      <c r="C219" s="405" t="s">
        <v>1096</v>
      </c>
      <c r="D219" s="421" t="s">
        <v>1093</v>
      </c>
      <c r="E219" s="180" t="s">
        <v>1095</v>
      </c>
      <c r="F219" s="180" t="s">
        <v>47</v>
      </c>
      <c r="G219" s="477">
        <v>1931346.06</v>
      </c>
      <c r="H219" s="331"/>
      <c r="I219" s="402"/>
      <c r="J219" s="406"/>
    </row>
    <row r="220" spans="2:10" s="404" customFormat="1" ht="24">
      <c r="B220" s="140" t="s">
        <v>1092</v>
      </c>
      <c r="C220" s="405" t="s">
        <v>1096</v>
      </c>
      <c r="D220" s="421" t="s">
        <v>1094</v>
      </c>
      <c r="E220" s="180" t="s">
        <v>1095</v>
      </c>
      <c r="F220" s="180" t="s">
        <v>47</v>
      </c>
      <c r="G220" s="477">
        <v>2479240.81</v>
      </c>
      <c r="H220" s="331"/>
      <c r="I220" s="402"/>
      <c r="J220" s="406"/>
    </row>
    <row r="221" spans="2:10" s="404" customFormat="1" ht="24">
      <c r="B221" s="140" t="s">
        <v>1100</v>
      </c>
      <c r="C221" s="405" t="s">
        <v>1105</v>
      </c>
      <c r="D221" s="421" t="s">
        <v>1101</v>
      </c>
      <c r="E221" s="180" t="s">
        <v>1104</v>
      </c>
      <c r="F221" s="180" t="s">
        <v>47</v>
      </c>
      <c r="G221" s="477">
        <v>7682000</v>
      </c>
      <c r="H221" s="331"/>
      <c r="I221" s="402"/>
      <c r="J221" s="406"/>
    </row>
    <row r="222" spans="2:10" s="404" customFormat="1" ht="24">
      <c r="B222" s="140" t="s">
        <v>1100</v>
      </c>
      <c r="C222" s="405" t="s">
        <v>1105</v>
      </c>
      <c r="D222" s="421" t="s">
        <v>1102</v>
      </c>
      <c r="E222" s="180" t="s">
        <v>1104</v>
      </c>
      <c r="F222" s="180"/>
      <c r="G222" s="477">
        <v>8254716.2000000002</v>
      </c>
      <c r="H222" s="331"/>
      <c r="I222" s="402"/>
      <c r="J222" s="406"/>
    </row>
    <row r="223" spans="2:10" s="404" customFormat="1" ht="24">
      <c r="B223" s="140" t="s">
        <v>1100</v>
      </c>
      <c r="C223" s="405" t="s">
        <v>1105</v>
      </c>
      <c r="D223" s="421" t="s">
        <v>1103</v>
      </c>
      <c r="E223" s="180" t="s">
        <v>1104</v>
      </c>
      <c r="F223" s="180"/>
      <c r="G223" s="477">
        <v>1823283.42</v>
      </c>
      <c r="H223" s="331"/>
      <c r="I223" s="402"/>
      <c r="J223" s="406"/>
    </row>
    <row r="224" spans="2:10" s="404" customFormat="1" ht="24">
      <c r="B224" s="140" t="s">
        <v>1112</v>
      </c>
      <c r="C224" s="405" t="s">
        <v>1122</v>
      </c>
      <c r="D224" s="421" t="s">
        <v>1113</v>
      </c>
      <c r="E224" s="180" t="s">
        <v>1116</v>
      </c>
      <c r="F224" s="180" t="s">
        <v>67</v>
      </c>
      <c r="G224" s="477">
        <v>2196872.79</v>
      </c>
      <c r="H224" s="331"/>
      <c r="I224" s="402"/>
      <c r="J224" s="406"/>
    </row>
    <row r="225" spans="2:10" s="404" customFormat="1" ht="24">
      <c r="B225" s="140" t="s">
        <v>1112</v>
      </c>
      <c r="C225" s="405" t="s">
        <v>1122</v>
      </c>
      <c r="D225" s="421" t="s">
        <v>1114</v>
      </c>
      <c r="E225" s="180" t="s">
        <v>1116</v>
      </c>
      <c r="F225" s="180" t="s">
        <v>67</v>
      </c>
      <c r="G225" s="477">
        <v>909538.74</v>
      </c>
      <c r="H225" s="331"/>
      <c r="I225" s="402"/>
      <c r="J225" s="406"/>
    </row>
    <row r="226" spans="2:10" s="404" customFormat="1" ht="24">
      <c r="B226" s="140" t="s">
        <v>1112</v>
      </c>
      <c r="C226" s="405" t="s">
        <v>1122</v>
      </c>
      <c r="D226" s="421" t="s">
        <v>1115</v>
      </c>
      <c r="E226" s="180" t="s">
        <v>1116</v>
      </c>
      <c r="F226" s="180" t="s">
        <v>67</v>
      </c>
      <c r="G226" s="477">
        <v>350926.4</v>
      </c>
      <c r="H226" s="331"/>
      <c r="I226" s="402"/>
      <c r="J226" s="406"/>
    </row>
    <row r="227" spans="2:10" s="404" customFormat="1" ht="24">
      <c r="B227" s="140" t="s">
        <v>1112</v>
      </c>
      <c r="C227" s="405" t="s">
        <v>1121</v>
      </c>
      <c r="D227" s="421" t="s">
        <v>1118</v>
      </c>
      <c r="E227" s="180" t="s">
        <v>1117</v>
      </c>
      <c r="F227" s="180" t="s">
        <v>72</v>
      </c>
      <c r="G227" s="477">
        <v>2095828.98</v>
      </c>
      <c r="H227" s="331"/>
      <c r="I227" s="402"/>
      <c r="J227" s="406"/>
    </row>
    <row r="228" spans="2:10" s="404" customFormat="1" ht="24">
      <c r="B228" s="140" t="s">
        <v>1112</v>
      </c>
      <c r="C228" s="405" t="s">
        <v>1121</v>
      </c>
      <c r="D228" s="421" t="s">
        <v>1119</v>
      </c>
      <c r="E228" s="180" t="s">
        <v>1117</v>
      </c>
      <c r="F228" s="180" t="s">
        <v>72</v>
      </c>
      <c r="G228" s="477">
        <v>1300213.7</v>
      </c>
      <c r="H228" s="331"/>
      <c r="I228" s="402"/>
      <c r="J228" s="406"/>
    </row>
    <row r="229" spans="2:10" s="404" customFormat="1" ht="24">
      <c r="B229" s="140" t="s">
        <v>1112</v>
      </c>
      <c r="C229" s="405" t="s">
        <v>1121</v>
      </c>
      <c r="D229" s="421" t="s">
        <v>1119</v>
      </c>
      <c r="E229" s="180" t="s">
        <v>1117</v>
      </c>
      <c r="F229" s="180" t="s">
        <v>72</v>
      </c>
      <c r="G229" s="477">
        <v>142589.79</v>
      </c>
      <c r="H229" s="331"/>
      <c r="I229" s="402"/>
      <c r="J229" s="406"/>
    </row>
    <row r="230" spans="2:10" s="404" customFormat="1" ht="24">
      <c r="B230" s="140" t="s">
        <v>1112</v>
      </c>
      <c r="C230" s="405" t="s">
        <v>1121</v>
      </c>
      <c r="D230" s="421" t="s">
        <v>1120</v>
      </c>
      <c r="E230" s="180" t="s">
        <v>1117</v>
      </c>
      <c r="F230" s="180" t="s">
        <v>72</v>
      </c>
      <c r="G230" s="176">
        <v>333102.24</v>
      </c>
      <c r="H230" s="331"/>
      <c r="I230" s="336"/>
      <c r="J230" s="406"/>
    </row>
    <row r="231" spans="2:10" ht="13.5" thickBot="1">
      <c r="B231" s="181"/>
      <c r="C231" s="407"/>
      <c r="D231" s="407"/>
      <c r="E231" s="408"/>
      <c r="F231" s="408"/>
      <c r="G231" s="409"/>
      <c r="H231" s="319"/>
      <c r="I231" s="317"/>
      <c r="J231" s="308"/>
    </row>
    <row r="232" spans="2:10" ht="18" customHeight="1" thickTop="1" thickBot="1">
      <c r="B232" s="124"/>
      <c r="C232" s="150" t="s">
        <v>1141</v>
      </c>
      <c r="D232" s="412"/>
      <c r="E232" s="182"/>
      <c r="F232" s="183"/>
      <c r="G232" s="184">
        <f>SUM(G38:G231)</f>
        <v>60714893.120000005</v>
      </c>
      <c r="H232" s="184">
        <f>SUM(H38:H231)</f>
        <v>2025618.9300000013</v>
      </c>
      <c r="I232" s="184">
        <f>SUM(I38:I231)</f>
        <v>28832795.81000001</v>
      </c>
      <c r="J232" s="1"/>
    </row>
    <row r="233" spans="2:10" ht="13.5" thickTop="1">
      <c r="B233" s="124"/>
      <c r="F233" s="124"/>
      <c r="G233" s="126"/>
      <c r="I233" s="312"/>
      <c r="J233" s="1"/>
    </row>
    <row r="234" spans="2:10">
      <c r="B234" s="124"/>
      <c r="F234" s="124"/>
      <c r="G234" s="126"/>
      <c r="I234" s="312"/>
    </row>
    <row r="235" spans="2:10">
      <c r="B235" s="124"/>
      <c r="F235" s="124"/>
      <c r="G235" s="126">
        <f>+G232-G234</f>
        <v>60714893.120000005</v>
      </c>
      <c r="I235" s="312"/>
    </row>
    <row r="236" spans="2:10">
      <c r="B236" s="124"/>
      <c r="F236" s="124"/>
      <c r="G236" s="126"/>
      <c r="I236" s="312"/>
    </row>
    <row r="237" spans="2:10">
      <c r="B237" s="124"/>
      <c r="F237" s="124"/>
      <c r="G237" s="126"/>
      <c r="I237" s="312"/>
    </row>
    <row r="238" spans="2:10">
      <c r="B238" s="121" t="s">
        <v>587</v>
      </c>
      <c r="C238" s="121"/>
      <c r="D238" s="121"/>
      <c r="E238" s="153"/>
      <c r="F238" s="124"/>
      <c r="G238" s="126"/>
      <c r="I238" s="312"/>
    </row>
    <row r="239" spans="2:10">
      <c r="B239" s="121" t="s">
        <v>7</v>
      </c>
      <c r="C239" s="121"/>
      <c r="D239" s="121"/>
      <c r="E239" s="153"/>
      <c r="F239" s="124"/>
      <c r="G239" s="126"/>
      <c r="I239" s="312"/>
    </row>
    <row r="240" spans="2:10" ht="15" customHeight="1">
      <c r="B240" s="124"/>
      <c r="F240" s="124"/>
      <c r="G240" s="126"/>
      <c r="I240" s="312"/>
    </row>
    <row r="241" spans="2:9" ht="15" customHeight="1">
      <c r="B241" s="124"/>
      <c r="C241" s="125"/>
      <c r="D241" s="125"/>
      <c r="E241" s="124"/>
      <c r="F241" s="124"/>
      <c r="G241" s="126"/>
      <c r="I241" s="312"/>
    </row>
    <row r="242" spans="2:9">
      <c r="B242" s="582" t="s">
        <v>5</v>
      </c>
      <c r="C242" s="582"/>
      <c r="D242" s="582"/>
      <c r="E242" s="582"/>
      <c r="F242" s="582"/>
      <c r="G242" s="582"/>
      <c r="I242" s="312"/>
    </row>
    <row r="243" spans="2:9" ht="15" customHeight="1">
      <c r="B243" s="124"/>
      <c r="C243" s="125"/>
      <c r="D243" s="125"/>
      <c r="E243" s="124"/>
      <c r="F243" s="124"/>
      <c r="G243" s="126"/>
      <c r="I243" s="312"/>
    </row>
    <row r="244" spans="2:9">
      <c r="B244" s="124"/>
      <c r="C244" s="127" t="s">
        <v>595</v>
      </c>
      <c r="D244" s="127"/>
      <c r="E244" s="128"/>
      <c r="F244" s="128"/>
      <c r="G244" s="126"/>
      <c r="I244" s="312"/>
    </row>
    <row r="245" spans="2:9">
      <c r="B245" s="124"/>
      <c r="C245" s="127" t="s">
        <v>596</v>
      </c>
      <c r="D245" s="127"/>
      <c r="E245" s="124"/>
      <c r="F245" s="124"/>
      <c r="G245" s="126"/>
      <c r="I245" s="312"/>
    </row>
    <row r="246" spans="2:9" ht="15" customHeight="1" thickBot="1">
      <c r="B246" s="124"/>
      <c r="C246" s="156"/>
      <c r="D246" s="156"/>
      <c r="E246" s="157"/>
      <c r="F246" s="158"/>
      <c r="G246" s="126"/>
      <c r="I246" s="312"/>
    </row>
    <row r="247" spans="2:9" ht="30.75" customHeight="1" thickTop="1" thickBot="1">
      <c r="B247" s="129" t="s">
        <v>44</v>
      </c>
      <c r="C247" s="186" t="s">
        <v>6</v>
      </c>
      <c r="D247" s="186" t="s">
        <v>975</v>
      </c>
      <c r="E247" s="187" t="s">
        <v>580</v>
      </c>
      <c r="F247" s="186" t="s">
        <v>961</v>
      </c>
      <c r="G247" s="137" t="s">
        <v>581</v>
      </c>
      <c r="H247" s="341" t="s">
        <v>914</v>
      </c>
      <c r="I247" s="340">
        <v>1501.0202999999999</v>
      </c>
    </row>
    <row r="248" spans="2:9" s="1" customFormat="1" ht="14.25" thickTop="1" thickBot="1">
      <c r="B248" s="188"/>
      <c r="C248" s="158"/>
      <c r="D248" s="158"/>
      <c r="E248" s="158"/>
      <c r="F248" s="158"/>
      <c r="G248" s="189"/>
      <c r="H248" s="308"/>
      <c r="I248" s="311"/>
    </row>
    <row r="249" spans="2:9" ht="15" customHeight="1" thickTop="1">
      <c r="B249" s="478" t="s">
        <v>45</v>
      </c>
      <c r="C249" s="479" t="s">
        <v>232</v>
      </c>
      <c r="D249" s="479"/>
      <c r="E249" s="480" t="s">
        <v>233</v>
      </c>
      <c r="F249" s="480" t="s">
        <v>47</v>
      </c>
      <c r="G249" s="481">
        <v>410253.5</v>
      </c>
      <c r="H249" s="456">
        <f>+I249-G249</f>
        <v>130405.64000000001</v>
      </c>
      <c r="I249" s="482">
        <v>540659.14</v>
      </c>
    </row>
    <row r="250" spans="2:9" ht="15" customHeight="1">
      <c r="B250" s="432" t="s">
        <v>45</v>
      </c>
      <c r="C250" s="442" t="s">
        <v>234</v>
      </c>
      <c r="D250" s="442"/>
      <c r="E250" s="431" t="s">
        <v>235</v>
      </c>
      <c r="F250" s="431" t="s">
        <v>47</v>
      </c>
      <c r="G250" s="434">
        <v>4577.8100000000004</v>
      </c>
      <c r="H250" s="435">
        <f t="shared" ref="H250:H288" si="9">+I250-G250</f>
        <v>1455.1299999999992</v>
      </c>
      <c r="I250" s="435">
        <v>6032.94</v>
      </c>
    </row>
    <row r="251" spans="2:9" ht="15" customHeight="1">
      <c r="B251" s="432" t="s">
        <v>161</v>
      </c>
      <c r="C251" s="433" t="s">
        <v>236</v>
      </c>
      <c r="D251" s="433"/>
      <c r="E251" s="431" t="s">
        <v>163</v>
      </c>
      <c r="F251" s="431" t="s">
        <v>47</v>
      </c>
      <c r="G251" s="434">
        <v>84278.73</v>
      </c>
      <c r="H251" s="435">
        <f t="shared" si="9"/>
        <v>21760.770000000004</v>
      </c>
      <c r="I251" s="435">
        <v>106039.5</v>
      </c>
    </row>
    <row r="252" spans="2:9" ht="15" customHeight="1">
      <c r="B252" s="432" t="s">
        <v>161</v>
      </c>
      <c r="C252" s="433" t="s">
        <v>237</v>
      </c>
      <c r="D252" s="433"/>
      <c r="E252" s="431" t="s">
        <v>163</v>
      </c>
      <c r="F252" s="431" t="s">
        <v>50</v>
      </c>
      <c r="G252" s="434">
        <v>47676.01</v>
      </c>
      <c r="H252" s="435">
        <f t="shared" si="9"/>
        <v>12309.949999999997</v>
      </c>
      <c r="I252" s="435">
        <v>59985.96</v>
      </c>
    </row>
    <row r="253" spans="2:9" ht="15" customHeight="1">
      <c r="B253" s="432" t="s">
        <v>161</v>
      </c>
      <c r="C253" s="433" t="s">
        <v>238</v>
      </c>
      <c r="D253" s="433"/>
      <c r="E253" s="431" t="s">
        <v>163</v>
      </c>
      <c r="F253" s="431" t="s">
        <v>47</v>
      </c>
      <c r="G253" s="434">
        <v>79155.55</v>
      </c>
      <c r="H253" s="435">
        <f t="shared" si="9"/>
        <v>20437.959999999992</v>
      </c>
      <c r="I253" s="435">
        <v>99593.51</v>
      </c>
    </row>
    <row r="254" spans="2:9" ht="15" customHeight="1">
      <c r="B254" s="432" t="s">
        <v>161</v>
      </c>
      <c r="C254" s="433" t="s">
        <v>239</v>
      </c>
      <c r="D254" s="433"/>
      <c r="E254" s="431" t="s">
        <v>163</v>
      </c>
      <c r="F254" s="431" t="s">
        <v>67</v>
      </c>
      <c r="G254" s="434">
        <v>140029.60999999999</v>
      </c>
      <c r="H254" s="435">
        <f t="shared" si="9"/>
        <v>36155.650000000023</v>
      </c>
      <c r="I254" s="435">
        <v>176185.26</v>
      </c>
    </row>
    <row r="255" spans="2:9" ht="15" customHeight="1">
      <c r="B255" s="140" t="s">
        <v>171</v>
      </c>
      <c r="C255" s="168" t="s">
        <v>240</v>
      </c>
      <c r="D255" s="168"/>
      <c r="E255" s="169" t="s">
        <v>173</v>
      </c>
      <c r="F255" s="169" t="s">
        <v>47</v>
      </c>
      <c r="G255" s="143">
        <v>11970</v>
      </c>
      <c r="H255" s="316">
        <f t="shared" si="9"/>
        <v>3090.6499999999996</v>
      </c>
      <c r="I255" s="316">
        <v>15060.65</v>
      </c>
    </row>
    <row r="256" spans="2:9" ht="15" customHeight="1">
      <c r="B256" s="140" t="s">
        <v>171</v>
      </c>
      <c r="C256" s="168" t="s">
        <v>241</v>
      </c>
      <c r="D256" s="168"/>
      <c r="E256" s="169" t="s">
        <v>173</v>
      </c>
      <c r="F256" s="169" t="s">
        <v>47</v>
      </c>
      <c r="G256" s="143">
        <v>14810</v>
      </c>
      <c r="H256" s="316">
        <f t="shared" si="9"/>
        <v>3823.9399999999987</v>
      </c>
      <c r="I256" s="316">
        <v>18633.939999999999</v>
      </c>
    </row>
    <row r="257" spans="2:9" ht="15" customHeight="1">
      <c r="B257" s="140" t="s">
        <v>171</v>
      </c>
      <c r="C257" s="168" t="s">
        <v>242</v>
      </c>
      <c r="D257" s="168"/>
      <c r="E257" s="169" t="s">
        <v>173</v>
      </c>
      <c r="F257" s="169" t="s">
        <v>47</v>
      </c>
      <c r="G257" s="143">
        <v>11010</v>
      </c>
      <c r="H257" s="316">
        <f t="shared" si="9"/>
        <v>2842.7800000000007</v>
      </c>
      <c r="I257" s="316">
        <v>13852.78</v>
      </c>
    </row>
    <row r="258" spans="2:9" ht="15" customHeight="1">
      <c r="B258" s="140" t="s">
        <v>171</v>
      </c>
      <c r="C258" s="168" t="s">
        <v>243</v>
      </c>
      <c r="D258" s="168"/>
      <c r="E258" s="169" t="s">
        <v>173</v>
      </c>
      <c r="F258" s="169" t="s">
        <v>47</v>
      </c>
      <c r="G258" s="143">
        <v>7400</v>
      </c>
      <c r="H258" s="316">
        <f t="shared" si="9"/>
        <v>1910.6800000000003</v>
      </c>
      <c r="I258" s="316">
        <v>9310.68</v>
      </c>
    </row>
    <row r="259" spans="2:9" ht="15" customHeight="1">
      <c r="B259" s="140" t="s">
        <v>171</v>
      </c>
      <c r="C259" s="168" t="s">
        <v>244</v>
      </c>
      <c r="D259" s="168"/>
      <c r="E259" s="169" t="s">
        <v>173</v>
      </c>
      <c r="F259" s="169" t="s">
        <v>245</v>
      </c>
      <c r="G259" s="143">
        <v>4200</v>
      </c>
      <c r="H259" s="316">
        <f t="shared" si="9"/>
        <v>1084.4399999999996</v>
      </c>
      <c r="I259" s="316">
        <v>5284.44</v>
      </c>
    </row>
    <row r="260" spans="2:9" ht="15" customHeight="1">
      <c r="B260" s="140" t="s">
        <v>171</v>
      </c>
      <c r="C260" s="168" t="s">
        <v>246</v>
      </c>
      <c r="D260" s="168"/>
      <c r="E260" s="169" t="s">
        <v>173</v>
      </c>
      <c r="F260" s="169" t="s">
        <v>47</v>
      </c>
      <c r="G260" s="143">
        <v>12780</v>
      </c>
      <c r="H260" s="316">
        <f t="shared" si="9"/>
        <v>3299.7999999999993</v>
      </c>
      <c r="I260" s="316">
        <v>16079.8</v>
      </c>
    </row>
    <row r="261" spans="2:9" ht="15" customHeight="1">
      <c r="B261" s="140" t="s">
        <v>171</v>
      </c>
      <c r="C261" s="168" t="s">
        <v>247</v>
      </c>
      <c r="D261" s="168"/>
      <c r="E261" s="169" t="s">
        <v>173</v>
      </c>
      <c r="F261" s="169" t="s">
        <v>60</v>
      </c>
      <c r="G261" s="143">
        <v>11580</v>
      </c>
      <c r="H261" s="316">
        <f t="shared" si="9"/>
        <v>2989.9599999999991</v>
      </c>
      <c r="I261" s="316">
        <v>14569.96</v>
      </c>
    </row>
    <row r="262" spans="2:9" ht="15" customHeight="1">
      <c r="B262" s="140" t="s">
        <v>171</v>
      </c>
      <c r="C262" s="168" t="s">
        <v>248</v>
      </c>
      <c r="D262" s="168"/>
      <c r="E262" s="169" t="s">
        <v>173</v>
      </c>
      <c r="F262" s="169" t="s">
        <v>47</v>
      </c>
      <c r="G262" s="143">
        <v>6900</v>
      </c>
      <c r="H262" s="316">
        <f t="shared" si="9"/>
        <v>1781.58</v>
      </c>
      <c r="I262" s="316">
        <v>8681.58</v>
      </c>
    </row>
    <row r="263" spans="2:9" ht="15" customHeight="1">
      <c r="B263" s="140" t="s">
        <v>171</v>
      </c>
      <c r="C263" s="168" t="s">
        <v>249</v>
      </c>
      <c r="D263" s="168"/>
      <c r="E263" s="169" t="s">
        <v>173</v>
      </c>
      <c r="F263" s="169" t="s">
        <v>47</v>
      </c>
      <c r="G263" s="143">
        <v>17080</v>
      </c>
      <c r="H263" s="316">
        <f t="shared" si="9"/>
        <v>4410.0600000000013</v>
      </c>
      <c r="I263" s="316">
        <v>21490.06</v>
      </c>
    </row>
    <row r="264" spans="2:9" ht="15" customHeight="1">
      <c r="B264" s="140" t="s">
        <v>171</v>
      </c>
      <c r="C264" s="168" t="s">
        <v>250</v>
      </c>
      <c r="D264" s="168"/>
      <c r="E264" s="169" t="s">
        <v>173</v>
      </c>
      <c r="F264" s="169" t="s">
        <v>47</v>
      </c>
      <c r="G264" s="143">
        <v>17260</v>
      </c>
      <c r="H264" s="316">
        <f t="shared" si="9"/>
        <v>4456.5299999999988</v>
      </c>
      <c r="I264" s="316">
        <v>21716.53</v>
      </c>
    </row>
    <row r="265" spans="2:9" ht="15" customHeight="1">
      <c r="B265" s="432" t="s">
        <v>171</v>
      </c>
      <c r="C265" s="433" t="s">
        <v>251</v>
      </c>
      <c r="D265" s="433"/>
      <c r="E265" s="431" t="s">
        <v>173</v>
      </c>
      <c r="F265" s="431" t="s">
        <v>183</v>
      </c>
      <c r="G265" s="434">
        <v>30500</v>
      </c>
      <c r="H265" s="435">
        <f t="shared" si="9"/>
        <v>7875.0999999999985</v>
      </c>
      <c r="I265" s="435">
        <v>38375.1</v>
      </c>
    </row>
    <row r="266" spans="2:9" ht="15" customHeight="1">
      <c r="B266" s="432" t="s">
        <v>171</v>
      </c>
      <c r="C266" s="433" t="s">
        <v>252</v>
      </c>
      <c r="D266" s="433"/>
      <c r="E266" s="431" t="s">
        <v>173</v>
      </c>
      <c r="F266" s="431" t="s">
        <v>50</v>
      </c>
      <c r="G266" s="434">
        <v>11000</v>
      </c>
      <c r="H266" s="435">
        <f t="shared" si="9"/>
        <v>2840.2000000000007</v>
      </c>
      <c r="I266" s="435">
        <v>13840.2</v>
      </c>
    </row>
    <row r="267" spans="2:9" ht="15" customHeight="1">
      <c r="B267" s="432" t="s">
        <v>171</v>
      </c>
      <c r="C267" s="433" t="s">
        <v>253</v>
      </c>
      <c r="D267" s="433"/>
      <c r="E267" s="431" t="s">
        <v>173</v>
      </c>
      <c r="F267" s="431" t="s">
        <v>50</v>
      </c>
      <c r="G267" s="434">
        <v>12740</v>
      </c>
      <c r="H267" s="435">
        <f t="shared" si="9"/>
        <v>3289.4699999999993</v>
      </c>
      <c r="I267" s="435">
        <v>16029.47</v>
      </c>
    </row>
    <row r="268" spans="2:9" ht="15" customHeight="1">
      <c r="B268" s="432" t="s">
        <v>171</v>
      </c>
      <c r="C268" s="433" t="s">
        <v>254</v>
      </c>
      <c r="D268" s="433"/>
      <c r="E268" s="431" t="s">
        <v>173</v>
      </c>
      <c r="F268" s="431" t="s">
        <v>60</v>
      </c>
      <c r="G268" s="434">
        <v>19820</v>
      </c>
      <c r="H268" s="435">
        <f t="shared" si="9"/>
        <v>5117.5200000000004</v>
      </c>
      <c r="I268" s="435">
        <v>24937.52</v>
      </c>
    </row>
    <row r="269" spans="2:9" ht="15" customHeight="1">
      <c r="B269" s="432" t="s">
        <v>171</v>
      </c>
      <c r="C269" s="433" t="s">
        <v>255</v>
      </c>
      <c r="D269" s="433"/>
      <c r="E269" s="431" t="s">
        <v>173</v>
      </c>
      <c r="F269" s="431" t="s">
        <v>50</v>
      </c>
      <c r="G269" s="434">
        <v>12740</v>
      </c>
      <c r="H269" s="435">
        <f t="shared" si="9"/>
        <v>3289.4699999999993</v>
      </c>
      <c r="I269" s="435">
        <v>16029.47</v>
      </c>
    </row>
    <row r="270" spans="2:9" ht="15" customHeight="1">
      <c r="B270" s="432" t="s">
        <v>171</v>
      </c>
      <c r="C270" s="433" t="s">
        <v>256</v>
      </c>
      <c r="D270" s="433"/>
      <c r="E270" s="431" t="s">
        <v>173</v>
      </c>
      <c r="F270" s="431" t="s">
        <v>50</v>
      </c>
      <c r="G270" s="434">
        <v>5110</v>
      </c>
      <c r="H270" s="435">
        <f t="shared" si="9"/>
        <v>1319.3999999999996</v>
      </c>
      <c r="I270" s="435">
        <v>6429.4</v>
      </c>
    </row>
    <row r="271" spans="2:9" ht="15" customHeight="1">
      <c r="B271" s="432" t="s">
        <v>171</v>
      </c>
      <c r="C271" s="433" t="s">
        <v>257</v>
      </c>
      <c r="D271" s="433"/>
      <c r="E271" s="431" t="s">
        <v>173</v>
      </c>
      <c r="F271" s="431" t="s">
        <v>67</v>
      </c>
      <c r="G271" s="434">
        <v>28890</v>
      </c>
      <c r="H271" s="435">
        <f t="shared" si="9"/>
        <v>7459.4000000000015</v>
      </c>
      <c r="I271" s="435">
        <v>36349.4</v>
      </c>
    </row>
    <row r="272" spans="2:9" ht="15" customHeight="1">
      <c r="B272" s="432" t="s">
        <v>171</v>
      </c>
      <c r="C272" s="433" t="s">
        <v>258</v>
      </c>
      <c r="D272" s="433"/>
      <c r="E272" s="431" t="s">
        <v>173</v>
      </c>
      <c r="F272" s="431" t="s">
        <v>67</v>
      </c>
      <c r="G272" s="434">
        <v>13320</v>
      </c>
      <c r="H272" s="435">
        <f t="shared" si="9"/>
        <v>3439.2200000000012</v>
      </c>
      <c r="I272" s="435">
        <v>16759.22</v>
      </c>
    </row>
    <row r="273" spans="2:9" ht="15" customHeight="1">
      <c r="B273" s="432" t="s">
        <v>171</v>
      </c>
      <c r="C273" s="433" t="s">
        <v>259</v>
      </c>
      <c r="D273" s="433"/>
      <c r="E273" s="431" t="s">
        <v>173</v>
      </c>
      <c r="F273" s="431" t="s">
        <v>67</v>
      </c>
      <c r="G273" s="434">
        <v>12740</v>
      </c>
      <c r="H273" s="435">
        <f t="shared" si="9"/>
        <v>3289.4699999999993</v>
      </c>
      <c r="I273" s="435">
        <v>16029.47</v>
      </c>
    </row>
    <row r="274" spans="2:9" ht="15" customHeight="1">
      <c r="B274" s="432" t="s">
        <v>171</v>
      </c>
      <c r="C274" s="433" t="s">
        <v>260</v>
      </c>
      <c r="D274" s="433"/>
      <c r="E274" s="431" t="s">
        <v>173</v>
      </c>
      <c r="F274" s="431" t="s">
        <v>72</v>
      </c>
      <c r="G274" s="434">
        <v>10760</v>
      </c>
      <c r="H274" s="435">
        <f t="shared" si="9"/>
        <v>2778.2299999999996</v>
      </c>
      <c r="I274" s="435">
        <v>13538.23</v>
      </c>
    </row>
    <row r="275" spans="2:9" ht="15" customHeight="1">
      <c r="B275" s="432" t="s">
        <v>171</v>
      </c>
      <c r="C275" s="433" t="s">
        <v>261</v>
      </c>
      <c r="D275" s="539"/>
      <c r="E275" s="446" t="s">
        <v>173</v>
      </c>
      <c r="F275" s="446" t="s">
        <v>72</v>
      </c>
      <c r="G275" s="448">
        <v>36310</v>
      </c>
      <c r="H275" s="435">
        <f t="shared" si="9"/>
        <v>9375.239999999998</v>
      </c>
      <c r="I275" s="435">
        <v>45685.24</v>
      </c>
    </row>
    <row r="276" spans="2:9" ht="24">
      <c r="B276" s="140" t="s">
        <v>230</v>
      </c>
      <c r="C276" s="168" t="s">
        <v>676</v>
      </c>
      <c r="D276" s="168"/>
      <c r="E276" s="169" t="s">
        <v>262</v>
      </c>
      <c r="F276" s="169" t="s">
        <v>55</v>
      </c>
      <c r="G276" s="143">
        <v>730000</v>
      </c>
      <c r="H276" s="344">
        <f t="shared" si="9"/>
        <v>70774.959999999963</v>
      </c>
      <c r="I276" s="344">
        <v>800774.96</v>
      </c>
    </row>
    <row r="277" spans="2:9">
      <c r="B277" s="432" t="s">
        <v>230</v>
      </c>
      <c r="C277" s="433" t="s">
        <v>677</v>
      </c>
      <c r="D277" s="433"/>
      <c r="E277" s="431" t="s">
        <v>263</v>
      </c>
      <c r="F277" s="431" t="s">
        <v>47</v>
      </c>
      <c r="G277" s="434">
        <v>1324820.5</v>
      </c>
      <c r="H277" s="435">
        <f t="shared" si="9"/>
        <v>144604.15999999992</v>
      </c>
      <c r="I277" s="435">
        <v>1469424.66</v>
      </c>
    </row>
    <row r="278" spans="2:9" ht="24">
      <c r="B278" s="140" t="s">
        <v>230</v>
      </c>
      <c r="C278" s="168" t="s">
        <v>678</v>
      </c>
      <c r="D278" s="168"/>
      <c r="E278" s="169" t="s">
        <v>264</v>
      </c>
      <c r="F278" s="169" t="s">
        <v>55</v>
      </c>
      <c r="G278" s="143">
        <v>883917.08</v>
      </c>
      <c r="H278" s="344">
        <f t="shared" si="9"/>
        <v>96479.550000000047</v>
      </c>
      <c r="I278" s="344">
        <v>980396.63</v>
      </c>
    </row>
    <row r="279" spans="2:9" ht="24">
      <c r="B279" s="140" t="s">
        <v>230</v>
      </c>
      <c r="C279" s="168" t="s">
        <v>679</v>
      </c>
      <c r="D279" s="168"/>
      <c r="E279" s="169" t="s">
        <v>265</v>
      </c>
      <c r="F279" s="169" t="s">
        <v>266</v>
      </c>
      <c r="G279" s="143">
        <v>779909.39</v>
      </c>
      <c r="H279" s="344">
        <f t="shared" si="9"/>
        <v>85127.109999999986</v>
      </c>
      <c r="I279" s="344">
        <v>865036.5</v>
      </c>
    </row>
    <row r="280" spans="2:9" ht="24">
      <c r="B280" s="140" t="s">
        <v>230</v>
      </c>
      <c r="C280" s="168" t="s">
        <v>680</v>
      </c>
      <c r="D280" s="168"/>
      <c r="E280" s="169">
        <v>783.09</v>
      </c>
      <c r="F280" s="169" t="s">
        <v>50</v>
      </c>
      <c r="G280" s="143">
        <v>1275273.22</v>
      </c>
      <c r="H280" s="344">
        <f t="shared" si="9"/>
        <v>139196.07000000007</v>
      </c>
      <c r="I280" s="344">
        <v>1414469.29</v>
      </c>
    </row>
    <row r="281" spans="2:9" ht="36">
      <c r="B281" s="453" t="s">
        <v>593</v>
      </c>
      <c r="C281" s="505" t="s">
        <v>681</v>
      </c>
      <c r="D281" s="440" t="s">
        <v>589</v>
      </c>
      <c r="E281" s="440" t="s">
        <v>594</v>
      </c>
      <c r="F281" s="440" t="s">
        <v>47</v>
      </c>
      <c r="G281" s="455">
        <v>363228.95</v>
      </c>
      <c r="H281" s="506">
        <f t="shared" si="9"/>
        <v>35215.76999999996</v>
      </c>
      <c r="I281" s="506">
        <v>398444.72</v>
      </c>
    </row>
    <row r="282" spans="2:9" ht="36">
      <c r="B282" s="432" t="s">
        <v>983</v>
      </c>
      <c r="C282" s="505" t="s">
        <v>681</v>
      </c>
      <c r="D282" s="431" t="s">
        <v>985</v>
      </c>
      <c r="E282" s="438"/>
      <c r="F282" s="431" t="s">
        <v>47</v>
      </c>
      <c r="G282" s="507">
        <v>-987</v>
      </c>
      <c r="H282" s="508"/>
      <c r="I282" s="509">
        <f>SUM(G282)</f>
        <v>-987</v>
      </c>
    </row>
    <row r="283" spans="2:9" ht="36">
      <c r="B283" s="453" t="s">
        <v>593</v>
      </c>
      <c r="C283" s="505" t="s">
        <v>681</v>
      </c>
      <c r="D283" s="440" t="s">
        <v>590</v>
      </c>
      <c r="E283" s="440" t="s">
        <v>594</v>
      </c>
      <c r="F283" s="440" t="s">
        <v>47</v>
      </c>
      <c r="G283" s="434">
        <v>112979.76</v>
      </c>
      <c r="H283" s="506">
        <f t="shared" si="9"/>
        <v>10953.61</v>
      </c>
      <c r="I283" s="506">
        <v>123933.37</v>
      </c>
    </row>
    <row r="284" spans="2:9" ht="36">
      <c r="B284" s="453" t="s">
        <v>976</v>
      </c>
      <c r="C284" s="510" t="s">
        <v>978</v>
      </c>
      <c r="D284" s="431" t="s">
        <v>979</v>
      </c>
      <c r="E284" s="440" t="s">
        <v>594</v>
      </c>
      <c r="F284" s="440" t="s">
        <v>47</v>
      </c>
      <c r="G284" s="434">
        <v>-112979.76</v>
      </c>
      <c r="H284" s="434"/>
      <c r="I284" s="506">
        <f>SUM(G284)</f>
        <v>-112979.76</v>
      </c>
    </row>
    <row r="285" spans="2:9" ht="36">
      <c r="B285" s="453" t="s">
        <v>593</v>
      </c>
      <c r="C285" s="505" t="s">
        <v>681</v>
      </c>
      <c r="D285" s="440" t="s">
        <v>592</v>
      </c>
      <c r="E285" s="440" t="s">
        <v>594</v>
      </c>
      <c r="F285" s="440" t="s">
        <v>47</v>
      </c>
      <c r="G285" s="434">
        <v>32901.519999999997</v>
      </c>
      <c r="H285" s="506">
        <f t="shared" si="9"/>
        <v>3591.2000000000044</v>
      </c>
      <c r="I285" s="506">
        <v>36492.720000000001</v>
      </c>
    </row>
    <row r="286" spans="2:9" ht="36">
      <c r="B286" s="453" t="s">
        <v>593</v>
      </c>
      <c r="C286" s="505" t="s">
        <v>681</v>
      </c>
      <c r="D286" s="440" t="s">
        <v>591</v>
      </c>
      <c r="E286" s="440" t="s">
        <v>594</v>
      </c>
      <c r="F286" s="440" t="s">
        <v>47</v>
      </c>
      <c r="G286" s="434">
        <v>123340.45</v>
      </c>
      <c r="H286" s="506">
        <f t="shared" si="9"/>
        <v>9694.5600000000122</v>
      </c>
      <c r="I286" s="506">
        <v>133035.01</v>
      </c>
    </row>
    <row r="287" spans="2:9" ht="36">
      <c r="B287" s="140" t="s">
        <v>983</v>
      </c>
      <c r="C287" s="423" t="s">
        <v>681</v>
      </c>
      <c r="D287" s="169" t="s">
        <v>984</v>
      </c>
      <c r="E287" s="170"/>
      <c r="F287" s="169" t="s">
        <v>47</v>
      </c>
      <c r="G287" s="379">
        <v>-3000</v>
      </c>
      <c r="H287" s="381"/>
      <c r="I287" s="343">
        <f>SUM(G287)</f>
        <v>-3000</v>
      </c>
    </row>
    <row r="288" spans="2:9">
      <c r="B288" s="432" t="s">
        <v>858</v>
      </c>
      <c r="C288" s="433" t="s">
        <v>195</v>
      </c>
      <c r="D288" s="433"/>
      <c r="E288" s="438" t="s">
        <v>173</v>
      </c>
      <c r="F288" s="431" t="s">
        <v>183</v>
      </c>
      <c r="G288" s="434">
        <v>3570</v>
      </c>
      <c r="H288" s="435">
        <f t="shared" si="9"/>
        <v>921.77000000000044</v>
      </c>
      <c r="I288" s="435">
        <v>4491.7700000000004</v>
      </c>
    </row>
    <row r="289" spans="2:9" ht="36">
      <c r="B289" s="432" t="s">
        <v>861</v>
      </c>
      <c r="C289" s="510" t="s">
        <v>862</v>
      </c>
      <c r="D289" s="438" t="s">
        <v>863</v>
      </c>
      <c r="E289" s="438" t="s">
        <v>867</v>
      </c>
      <c r="F289" s="440" t="s">
        <v>47</v>
      </c>
      <c r="G289" s="565">
        <v>323139.56</v>
      </c>
      <c r="H289" s="435"/>
      <c r="I289" s="437">
        <v>323139.56</v>
      </c>
    </row>
    <row r="290" spans="2:9" ht="36">
      <c r="B290" s="432" t="s">
        <v>861</v>
      </c>
      <c r="C290" s="510" t="s">
        <v>862</v>
      </c>
      <c r="D290" s="438" t="s">
        <v>864</v>
      </c>
      <c r="E290" s="438" t="s">
        <v>867</v>
      </c>
      <c r="F290" s="440" t="s">
        <v>47</v>
      </c>
      <c r="G290" s="565">
        <v>16199.14</v>
      </c>
      <c r="H290" s="435"/>
      <c r="I290" s="437">
        <v>16199.14</v>
      </c>
    </row>
    <row r="291" spans="2:9" ht="36">
      <c r="B291" s="432" t="s">
        <v>861</v>
      </c>
      <c r="C291" s="510" t="s">
        <v>862</v>
      </c>
      <c r="D291" s="438" t="s">
        <v>865</v>
      </c>
      <c r="E291" s="438" t="s">
        <v>867</v>
      </c>
      <c r="F291" s="440" t="s">
        <v>47</v>
      </c>
      <c r="G291" s="565">
        <v>271212.27</v>
      </c>
      <c r="H291" s="435"/>
      <c r="I291" s="437">
        <v>271212.27</v>
      </c>
    </row>
    <row r="292" spans="2:9" ht="36">
      <c r="B292" s="432" t="s">
        <v>861</v>
      </c>
      <c r="C292" s="510" t="s">
        <v>862</v>
      </c>
      <c r="D292" s="438" t="s">
        <v>866</v>
      </c>
      <c r="E292" s="438" t="s">
        <v>867</v>
      </c>
      <c r="F292" s="440" t="s">
        <v>47</v>
      </c>
      <c r="G292" s="565">
        <v>211187.76</v>
      </c>
      <c r="H292" s="435"/>
      <c r="I292" s="437">
        <v>211187.76</v>
      </c>
    </row>
    <row r="293" spans="2:9" ht="36">
      <c r="B293" s="432" t="s">
        <v>977</v>
      </c>
      <c r="C293" s="510" t="s">
        <v>978</v>
      </c>
      <c r="D293" s="431" t="s">
        <v>979</v>
      </c>
      <c r="E293" s="438" t="s">
        <v>981</v>
      </c>
      <c r="F293" s="431" t="s">
        <v>47</v>
      </c>
      <c r="G293" s="558">
        <v>112979.32</v>
      </c>
      <c r="H293" s="435"/>
      <c r="I293" s="560">
        <f t="shared" ref="I293:I295" si="10">SUM(G293)</f>
        <v>112979.32</v>
      </c>
    </row>
    <row r="294" spans="2:9" ht="36">
      <c r="B294" s="432" t="s">
        <v>977</v>
      </c>
      <c r="C294" s="510" t="s">
        <v>978</v>
      </c>
      <c r="D294" s="438" t="s">
        <v>980</v>
      </c>
      <c r="E294" s="438" t="s">
        <v>981</v>
      </c>
      <c r="F294" s="431" t="s">
        <v>47</v>
      </c>
      <c r="G294" s="558">
        <v>17286.78</v>
      </c>
      <c r="H294" s="435"/>
      <c r="I294" s="560">
        <f t="shared" si="10"/>
        <v>17286.78</v>
      </c>
    </row>
    <row r="295" spans="2:9" ht="36">
      <c r="B295" s="432" t="s">
        <v>977</v>
      </c>
      <c r="C295" s="510" t="s">
        <v>978</v>
      </c>
      <c r="D295" s="438" t="s">
        <v>982</v>
      </c>
      <c r="E295" s="438" t="s">
        <v>981</v>
      </c>
      <c r="F295" s="431" t="s">
        <v>47</v>
      </c>
      <c r="G295" s="558">
        <v>2820</v>
      </c>
      <c r="H295" s="435"/>
      <c r="I295" s="560">
        <f t="shared" si="10"/>
        <v>2820</v>
      </c>
    </row>
    <row r="296" spans="2:9" ht="24">
      <c r="B296" s="242" t="s">
        <v>1138</v>
      </c>
      <c r="C296" s="566" t="s">
        <v>1139</v>
      </c>
      <c r="D296" s="567" t="s">
        <v>1140</v>
      </c>
      <c r="E296" s="567"/>
      <c r="F296" s="568" t="s">
        <v>47</v>
      </c>
      <c r="G296" s="559">
        <v>139999</v>
      </c>
      <c r="H296" s="316"/>
      <c r="I296" s="569"/>
    </row>
    <row r="297" spans="2:9" ht="36">
      <c r="B297" s="320" t="s">
        <v>1131</v>
      </c>
      <c r="C297" s="321" t="s">
        <v>1132</v>
      </c>
      <c r="D297" s="175" t="s">
        <v>1133</v>
      </c>
      <c r="E297" s="322" t="s">
        <v>1137</v>
      </c>
      <c r="F297" s="175" t="s">
        <v>67</v>
      </c>
      <c r="G297" s="556">
        <v>790211.08</v>
      </c>
      <c r="H297" s="422"/>
      <c r="I297" s="554"/>
    </row>
    <row r="298" spans="2:9" ht="36">
      <c r="B298" s="140" t="s">
        <v>1131</v>
      </c>
      <c r="C298" s="555" t="s">
        <v>1132</v>
      </c>
      <c r="D298" s="169" t="s">
        <v>1134</v>
      </c>
      <c r="E298" s="170" t="s">
        <v>1137</v>
      </c>
      <c r="F298" s="169" t="s">
        <v>67</v>
      </c>
      <c r="G298" s="559">
        <v>132730.14000000001</v>
      </c>
      <c r="H298" s="316"/>
      <c r="I298" s="219"/>
    </row>
    <row r="299" spans="2:9" ht="36">
      <c r="B299" s="140" t="s">
        <v>1131</v>
      </c>
      <c r="C299" s="555" t="s">
        <v>1132</v>
      </c>
      <c r="D299" s="169" t="s">
        <v>1135</v>
      </c>
      <c r="E299" s="170" t="s">
        <v>1137</v>
      </c>
      <c r="F299" s="169" t="s">
        <v>67</v>
      </c>
      <c r="G299" s="559">
        <v>127623.26</v>
      </c>
      <c r="H299" s="316"/>
      <c r="I299" s="219"/>
    </row>
    <row r="300" spans="2:9" ht="36">
      <c r="B300" s="320" t="s">
        <v>1131</v>
      </c>
      <c r="C300" s="321" t="s">
        <v>1132</v>
      </c>
      <c r="D300" s="175" t="s">
        <v>1136</v>
      </c>
      <c r="E300" s="322" t="s">
        <v>1137</v>
      </c>
      <c r="F300" s="175" t="s">
        <v>67</v>
      </c>
      <c r="G300" s="559">
        <v>64691.44</v>
      </c>
      <c r="H300" s="316"/>
      <c r="I300" s="219"/>
    </row>
    <row r="301" spans="2:9" ht="13.5" thickBot="1">
      <c r="B301" s="267"/>
      <c r="C301" s="562"/>
      <c r="D301" s="563"/>
      <c r="E301" s="564"/>
      <c r="F301" s="148"/>
      <c r="G301" s="557"/>
      <c r="H301" s="561"/>
      <c r="I301" s="554"/>
    </row>
    <row r="302" spans="2:9" ht="18" customHeight="1" thickTop="1" thickBot="1">
      <c r="B302" s="196"/>
      <c r="C302" s="150" t="s">
        <v>1142</v>
      </c>
      <c r="D302" s="411"/>
      <c r="E302" s="151"/>
      <c r="F302" s="152"/>
      <c r="G302" s="324">
        <f>SUM(G249:G300)</f>
        <v>8797945.0699999984</v>
      </c>
      <c r="H302" s="324">
        <f>SUM(H249:H297)</f>
        <v>898846.99999999988</v>
      </c>
      <c r="I302" s="324">
        <f>SUM(I249:I297)</f>
        <v>8441537.1499999985</v>
      </c>
    </row>
    <row r="303" spans="2:9" ht="13.5" thickTop="1">
      <c r="B303" s="124"/>
      <c r="F303" s="124"/>
      <c r="G303" s="126"/>
      <c r="I303" s="352"/>
    </row>
    <row r="304" spans="2:9">
      <c r="B304" s="121" t="s">
        <v>587</v>
      </c>
      <c r="C304" s="121"/>
      <c r="D304" s="121"/>
      <c r="E304" s="153"/>
      <c r="F304" s="124"/>
      <c r="G304" s="126"/>
      <c r="I304" s="310"/>
    </row>
    <row r="305" spans="2:9">
      <c r="B305" s="121" t="s">
        <v>7</v>
      </c>
      <c r="C305" s="121"/>
      <c r="D305" s="121"/>
      <c r="E305" s="153"/>
      <c r="F305" s="124"/>
      <c r="G305" s="126"/>
      <c r="I305" s="310"/>
    </row>
    <row r="306" spans="2:9" ht="15" customHeight="1">
      <c r="B306" s="124"/>
      <c r="C306" s="121"/>
      <c r="D306" s="121"/>
      <c r="E306" s="153"/>
      <c r="F306" s="124"/>
      <c r="G306" s="126"/>
      <c r="I306" s="310"/>
    </row>
    <row r="307" spans="2:9" ht="15" customHeight="1">
      <c r="B307" s="124"/>
      <c r="C307" s="125"/>
      <c r="D307" s="125"/>
      <c r="E307" s="124"/>
      <c r="F307" s="124"/>
      <c r="G307" s="126"/>
      <c r="I307" s="310"/>
    </row>
    <row r="308" spans="2:9">
      <c r="B308" s="582" t="s">
        <v>5</v>
      </c>
      <c r="C308" s="582"/>
      <c r="D308" s="582"/>
      <c r="E308" s="582"/>
      <c r="F308" s="582"/>
      <c r="G308" s="582"/>
      <c r="I308" s="310"/>
    </row>
    <row r="309" spans="2:9" ht="15" customHeight="1">
      <c r="B309" s="124"/>
      <c r="C309" s="125"/>
      <c r="D309" s="125"/>
      <c r="E309" s="124"/>
      <c r="F309" s="124"/>
      <c r="G309" s="126"/>
      <c r="I309" s="310"/>
    </row>
    <row r="310" spans="2:9">
      <c r="B310" s="124"/>
      <c r="C310" s="127" t="s">
        <v>597</v>
      </c>
      <c r="D310" s="127"/>
      <c r="E310" s="128"/>
      <c r="F310" s="128"/>
      <c r="G310" s="126"/>
      <c r="I310" s="310"/>
    </row>
    <row r="311" spans="2:9">
      <c r="B311" s="124"/>
      <c r="C311" s="127" t="s">
        <v>598</v>
      </c>
      <c r="D311" s="127"/>
      <c r="E311" s="124"/>
      <c r="F311" s="124"/>
      <c r="G311" s="126"/>
      <c r="I311" s="310"/>
    </row>
    <row r="312" spans="2:9" ht="15" customHeight="1" thickBot="1">
      <c r="B312" s="124"/>
      <c r="C312" s="125"/>
      <c r="D312" s="125"/>
      <c r="E312" s="124"/>
      <c r="F312" s="124"/>
      <c r="G312" s="126"/>
      <c r="I312" s="310"/>
    </row>
    <row r="313" spans="2:9" ht="22.5" customHeight="1" thickTop="1" thickBot="1">
      <c r="B313" s="129" t="s">
        <v>44</v>
      </c>
      <c r="C313" s="186" t="s">
        <v>6</v>
      </c>
      <c r="D313" s="186"/>
      <c r="E313" s="187" t="s">
        <v>580</v>
      </c>
      <c r="F313" s="186"/>
      <c r="G313" s="137" t="s">
        <v>581</v>
      </c>
      <c r="I313" s="310"/>
    </row>
    <row r="314" spans="2:9" ht="14.25" thickTop="1" thickBot="1">
      <c r="B314" s="134"/>
      <c r="C314" s="135"/>
      <c r="D314" s="135"/>
      <c r="E314" s="135"/>
      <c r="F314" s="135"/>
      <c r="G314" s="194"/>
      <c r="I314" s="310"/>
    </row>
    <row r="315" spans="2:9" ht="18" customHeight="1" thickTop="1" thickBot="1">
      <c r="B315" s="196"/>
      <c r="C315" s="150" t="s">
        <v>1143</v>
      </c>
      <c r="D315" s="411"/>
      <c r="E315" s="151"/>
      <c r="F315" s="152"/>
      <c r="G315" s="197">
        <v>0</v>
      </c>
      <c r="I315" s="310"/>
    </row>
    <row r="316" spans="2:9" ht="13.5" thickTop="1">
      <c r="B316" s="124"/>
      <c r="C316" s="125"/>
      <c r="D316" s="125"/>
      <c r="E316" s="124"/>
      <c r="F316" s="124"/>
      <c r="G316" s="126"/>
      <c r="I316" s="310"/>
    </row>
    <row r="317" spans="2:9">
      <c r="B317" s="124"/>
      <c r="C317" s="125"/>
      <c r="D317" s="125"/>
      <c r="E317" s="124"/>
      <c r="F317" s="124"/>
      <c r="G317" s="126"/>
      <c r="I317" s="310"/>
    </row>
    <row r="318" spans="2:9">
      <c r="B318" s="124"/>
      <c r="C318" s="125"/>
      <c r="D318" s="125"/>
      <c r="E318" s="124"/>
      <c r="F318" s="124"/>
      <c r="G318" s="126"/>
      <c r="I318" s="310"/>
    </row>
    <row r="319" spans="2:9">
      <c r="B319" s="121" t="s">
        <v>587</v>
      </c>
      <c r="C319" s="121"/>
      <c r="D319" s="121"/>
      <c r="E319" s="153"/>
      <c r="F319" s="124"/>
      <c r="G319" s="126"/>
      <c r="I319" s="310"/>
    </row>
    <row r="320" spans="2:9">
      <c r="B320" s="121" t="s">
        <v>7</v>
      </c>
      <c r="C320" s="121"/>
      <c r="D320" s="121"/>
      <c r="E320" s="153"/>
      <c r="F320" s="124"/>
      <c r="G320" s="126"/>
      <c r="I320" s="310"/>
    </row>
    <row r="321" spans="2:9">
      <c r="B321" s="124"/>
      <c r="C321" s="121"/>
      <c r="D321" s="121"/>
      <c r="E321" s="153"/>
      <c r="F321" s="124"/>
      <c r="G321" s="126"/>
      <c r="I321" s="310"/>
    </row>
    <row r="322" spans="2:9">
      <c r="B322" s="124"/>
      <c r="C322" s="125"/>
      <c r="D322" s="125"/>
      <c r="E322" s="124"/>
      <c r="F322" s="124"/>
      <c r="G322" s="126"/>
      <c r="I322" s="310"/>
    </row>
    <row r="323" spans="2:9">
      <c r="B323" s="582" t="s">
        <v>5</v>
      </c>
      <c r="C323" s="582"/>
      <c r="D323" s="582"/>
      <c r="E323" s="582"/>
      <c r="F323" s="582"/>
      <c r="G323" s="582"/>
      <c r="I323" s="310"/>
    </row>
    <row r="324" spans="2:9">
      <c r="B324" s="124"/>
      <c r="C324" s="125"/>
      <c r="D324" s="125"/>
      <c r="E324" s="124"/>
      <c r="F324" s="124"/>
      <c r="G324" s="126"/>
      <c r="I324" s="310"/>
    </row>
    <row r="325" spans="2:9">
      <c r="B325" s="124"/>
      <c r="C325" s="127" t="s">
        <v>600</v>
      </c>
      <c r="D325" s="127"/>
      <c r="E325" s="128"/>
      <c r="F325" s="128"/>
      <c r="G325" s="126"/>
      <c r="I325" s="310"/>
    </row>
    <row r="326" spans="2:9">
      <c r="B326" s="124"/>
      <c r="C326" s="127" t="s">
        <v>599</v>
      </c>
      <c r="D326" s="127"/>
      <c r="E326" s="124"/>
      <c r="F326" s="124"/>
      <c r="G326" s="126"/>
      <c r="I326" s="310"/>
    </row>
    <row r="327" spans="2:9">
      <c r="B327" s="124"/>
      <c r="C327" s="125"/>
      <c r="D327" s="125"/>
      <c r="E327" s="124"/>
      <c r="F327" s="124"/>
      <c r="G327" s="126"/>
      <c r="I327" s="310"/>
    </row>
    <row r="328" spans="2:9" ht="13.5" thickBot="1">
      <c r="B328" s="124"/>
      <c r="C328" s="198"/>
      <c r="D328" s="156"/>
      <c r="E328" s="157"/>
      <c r="F328" s="158"/>
      <c r="G328" s="126"/>
      <c r="I328" s="313"/>
    </row>
    <row r="329" spans="2:9" ht="25.5" customHeight="1" thickTop="1" thickBot="1">
      <c r="B329" s="129" t="s">
        <v>44</v>
      </c>
      <c r="C329" s="186" t="s">
        <v>6</v>
      </c>
      <c r="D329" s="186"/>
      <c r="E329" s="187" t="s">
        <v>580</v>
      </c>
      <c r="F329" s="186"/>
      <c r="G329" s="137" t="s">
        <v>581</v>
      </c>
      <c r="H329" s="351" t="s">
        <v>914</v>
      </c>
      <c r="I329" s="350">
        <v>1501.0205000000001</v>
      </c>
    </row>
    <row r="330" spans="2:9" ht="14.25" thickTop="1" thickBot="1">
      <c r="B330" s="199"/>
      <c r="C330" s="200"/>
      <c r="D330" s="200"/>
      <c r="E330" s="201"/>
      <c r="F330" s="200"/>
      <c r="G330" s="202"/>
      <c r="H330" s="346"/>
      <c r="I330" s="348"/>
    </row>
    <row r="331" spans="2:9" ht="15" customHeight="1" thickTop="1">
      <c r="B331" s="478" t="s">
        <v>368</v>
      </c>
      <c r="C331" s="483" t="s">
        <v>659</v>
      </c>
      <c r="D331" s="483"/>
      <c r="E331" s="484" t="s">
        <v>369</v>
      </c>
      <c r="F331" s="484" t="s">
        <v>47</v>
      </c>
      <c r="G331" s="481">
        <v>21542.240000000002</v>
      </c>
      <c r="H331" s="485">
        <f>+I331-G331</f>
        <v>1693.2199999999975</v>
      </c>
      <c r="I331" s="482">
        <v>23235.46</v>
      </c>
    </row>
    <row r="332" spans="2:9" ht="15" customHeight="1">
      <c r="B332" s="140"/>
      <c r="C332" s="141"/>
      <c r="D332" s="141"/>
      <c r="E332" s="142"/>
      <c r="F332" s="205"/>
      <c r="G332" s="143"/>
      <c r="H332" s="331"/>
      <c r="I332" s="345"/>
    </row>
    <row r="333" spans="2:9" ht="15" customHeight="1">
      <c r="B333" s="140"/>
      <c r="C333" s="141"/>
      <c r="D333" s="141"/>
      <c r="E333" s="142"/>
      <c r="F333" s="144"/>
      <c r="G333" s="145"/>
      <c r="H333" s="331"/>
      <c r="I333" s="345"/>
    </row>
    <row r="334" spans="2:9" ht="15" customHeight="1" thickBot="1">
      <c r="B334" s="172"/>
      <c r="C334" s="206"/>
      <c r="D334" s="206"/>
      <c r="E334" s="174"/>
      <c r="F334" s="174"/>
      <c r="G334" s="173"/>
      <c r="H334" s="332"/>
      <c r="I334" s="347"/>
    </row>
    <row r="335" spans="2:9" ht="18" customHeight="1" thickTop="1" thickBot="1">
      <c r="B335" s="196"/>
      <c r="C335" s="150" t="s">
        <v>1141</v>
      </c>
      <c r="D335" s="411"/>
      <c r="E335" s="151"/>
      <c r="F335" s="152"/>
      <c r="G335" s="197">
        <f>SUM(G331:G334)</f>
        <v>21542.240000000002</v>
      </c>
      <c r="H335" s="349">
        <f t="shared" ref="H335:I335" si="11">SUM(H331:H334)</f>
        <v>1693.2199999999975</v>
      </c>
      <c r="I335" s="197">
        <f t="shared" si="11"/>
        <v>23235.46</v>
      </c>
    </row>
    <row r="336" spans="2:9" ht="13.5" thickTop="1">
      <c r="B336" s="124"/>
      <c r="C336" s="125"/>
      <c r="D336" s="125"/>
      <c r="E336" s="124"/>
      <c r="F336" s="124"/>
      <c r="G336" s="126"/>
    </row>
    <row r="337" spans="2:9">
      <c r="B337" s="124"/>
      <c r="C337" s="125"/>
      <c r="D337" s="125"/>
      <c r="E337" s="124"/>
      <c r="F337" s="124"/>
      <c r="G337" s="126"/>
    </row>
    <row r="338" spans="2:9">
      <c r="B338" s="124"/>
      <c r="C338" s="125"/>
      <c r="D338" s="125"/>
      <c r="E338" s="124"/>
      <c r="F338" s="124"/>
      <c r="G338" s="126"/>
    </row>
    <row r="339" spans="2:9">
      <c r="B339" s="121" t="s">
        <v>587</v>
      </c>
      <c r="C339" s="121"/>
      <c r="D339" s="121"/>
      <c r="E339" s="153"/>
      <c r="F339" s="124"/>
      <c r="G339" s="126"/>
    </row>
    <row r="340" spans="2:9">
      <c r="B340" s="121" t="s">
        <v>7</v>
      </c>
      <c r="C340" s="121"/>
      <c r="D340" s="121"/>
      <c r="E340" s="153"/>
      <c r="F340" s="124"/>
      <c r="G340" s="126"/>
    </row>
    <row r="341" spans="2:9" ht="15" customHeight="1">
      <c r="B341" s="124"/>
      <c r="F341" s="124"/>
      <c r="G341" s="126"/>
    </row>
    <row r="342" spans="2:9" ht="15" customHeight="1">
      <c r="B342" s="124"/>
      <c r="C342" s="125"/>
      <c r="D342" s="125"/>
      <c r="E342" s="124"/>
      <c r="F342" s="124"/>
      <c r="G342" s="126"/>
    </row>
    <row r="343" spans="2:9">
      <c r="B343" s="582" t="s">
        <v>5</v>
      </c>
      <c r="C343" s="582"/>
      <c r="D343" s="582"/>
      <c r="E343" s="582"/>
      <c r="F343" s="582"/>
      <c r="G343" s="582"/>
    </row>
    <row r="344" spans="2:9" ht="15" customHeight="1">
      <c r="B344" s="124"/>
      <c r="C344" s="125"/>
      <c r="D344" s="125"/>
      <c r="E344" s="124"/>
      <c r="F344" s="124"/>
      <c r="G344" s="126"/>
    </row>
    <row r="345" spans="2:9">
      <c r="B345" s="124"/>
      <c r="C345" s="127" t="s">
        <v>601</v>
      </c>
      <c r="D345" s="127"/>
      <c r="E345" s="128"/>
      <c r="F345" s="128"/>
      <c r="G345" s="126"/>
    </row>
    <row r="346" spans="2:9">
      <c r="B346" s="124"/>
      <c r="C346" s="127" t="s">
        <v>602</v>
      </c>
      <c r="D346" s="127"/>
      <c r="E346" s="124"/>
      <c r="F346" s="124"/>
      <c r="G346" s="126"/>
      <c r="I346" s="310"/>
    </row>
    <row r="347" spans="2:9" ht="15" customHeight="1" thickBot="1">
      <c r="B347" s="124"/>
      <c r="C347" s="125"/>
      <c r="D347" s="125"/>
      <c r="E347" s="124"/>
      <c r="F347" s="124"/>
      <c r="G347" s="126"/>
      <c r="I347" s="313"/>
    </row>
    <row r="348" spans="2:9" ht="27.75" customHeight="1" thickTop="1" thickBot="1">
      <c r="B348" s="129" t="s">
        <v>44</v>
      </c>
      <c r="C348" s="186" t="s">
        <v>6</v>
      </c>
      <c r="D348" s="186"/>
      <c r="E348" s="187" t="s">
        <v>580</v>
      </c>
      <c r="F348" s="186"/>
      <c r="G348" s="137" t="s">
        <v>581</v>
      </c>
      <c r="H348" s="353" t="s">
        <v>914</v>
      </c>
      <c r="I348" s="339">
        <v>1501.0299</v>
      </c>
    </row>
    <row r="349" spans="2:9" ht="14.25" thickTop="1" thickBot="1">
      <c r="B349" s="134"/>
      <c r="C349" s="135"/>
      <c r="D349" s="135"/>
      <c r="E349" s="135"/>
      <c r="F349" s="135"/>
      <c r="G349" s="164"/>
      <c r="H349" s="314"/>
      <c r="I349" s="311"/>
    </row>
    <row r="350" spans="2:9" ht="15" customHeight="1" thickTop="1">
      <c r="B350" s="165" t="s">
        <v>45</v>
      </c>
      <c r="C350" s="377" t="s">
        <v>270</v>
      </c>
      <c r="D350" s="377"/>
      <c r="E350" s="378" t="s">
        <v>271</v>
      </c>
      <c r="F350" s="378" t="s">
        <v>47</v>
      </c>
      <c r="G350" s="323">
        <v>218147.07</v>
      </c>
      <c r="H350" s="315">
        <f>+I350-G350</f>
        <v>69341.539999999979</v>
      </c>
      <c r="I350" s="315">
        <v>287488.61</v>
      </c>
    </row>
    <row r="351" spans="2:9" ht="15" customHeight="1">
      <c r="B351" s="376"/>
      <c r="C351" s="141"/>
      <c r="D351" s="141"/>
      <c r="E351" s="142"/>
      <c r="F351" s="142"/>
      <c r="G351" s="379"/>
      <c r="H351" s="380"/>
      <c r="I351" s="381"/>
    </row>
    <row r="352" spans="2:9" ht="13.5" thickBot="1">
      <c r="B352" s="209"/>
      <c r="C352" s="382"/>
      <c r="D352" s="382"/>
      <c r="E352" s="383"/>
      <c r="F352" s="383"/>
      <c r="G352" s="384"/>
      <c r="H352" s="385"/>
      <c r="I352" s="386"/>
    </row>
    <row r="353" spans="2:9" ht="18" customHeight="1" thickBot="1">
      <c r="B353" s="191"/>
      <c r="C353" s="375" t="s">
        <v>1142</v>
      </c>
      <c r="D353" s="413"/>
      <c r="E353" s="192"/>
      <c r="F353" s="193"/>
      <c r="G353" s="210">
        <f>SUM(G350:G350)</f>
        <v>218147.07</v>
      </c>
      <c r="H353" s="354">
        <f>SUM(H350:H350)</f>
        <v>69341.539999999979</v>
      </c>
      <c r="I353" s="355">
        <f>SUM(I350:I350)</f>
        <v>287488.61</v>
      </c>
    </row>
    <row r="354" spans="2:9" ht="13.5" thickTop="1">
      <c r="B354" s="124"/>
      <c r="C354" s="125"/>
      <c r="D354" s="125"/>
      <c r="E354" s="124"/>
      <c r="F354" s="124"/>
      <c r="G354" s="126"/>
    </row>
    <row r="355" spans="2:9">
      <c r="B355" s="124"/>
      <c r="C355" s="125"/>
      <c r="D355" s="125"/>
      <c r="E355" s="124"/>
      <c r="F355" s="124"/>
      <c r="G355" s="126"/>
    </row>
    <row r="356" spans="2:9">
      <c r="B356" s="124"/>
      <c r="C356" s="125"/>
      <c r="D356" s="125"/>
      <c r="E356" s="124"/>
      <c r="F356" s="124"/>
      <c r="G356" s="126"/>
    </row>
    <row r="357" spans="2:9">
      <c r="B357" s="124"/>
      <c r="C357" s="125"/>
      <c r="D357" s="125"/>
      <c r="E357" s="124"/>
      <c r="F357" s="124"/>
      <c r="G357" s="126"/>
    </row>
    <row r="358" spans="2:9">
      <c r="B358" s="121" t="s">
        <v>587</v>
      </c>
      <c r="C358" s="121"/>
      <c r="D358" s="121"/>
      <c r="E358" s="153"/>
      <c r="F358" s="124"/>
      <c r="G358" s="126"/>
    </row>
    <row r="359" spans="2:9">
      <c r="B359" s="121" t="s">
        <v>7</v>
      </c>
      <c r="C359" s="121"/>
      <c r="D359" s="121"/>
      <c r="E359" s="153"/>
      <c r="F359" s="124"/>
      <c r="G359" s="126"/>
    </row>
    <row r="360" spans="2:9" ht="15" customHeight="1">
      <c r="B360" s="124"/>
      <c r="C360" s="121"/>
      <c r="D360" s="121"/>
      <c r="E360" s="153"/>
      <c r="F360" s="124"/>
      <c r="G360" s="126"/>
    </row>
    <row r="361" spans="2:9" ht="15" customHeight="1">
      <c r="B361" s="124"/>
      <c r="F361" s="124"/>
      <c r="G361" s="126"/>
    </row>
    <row r="362" spans="2:9">
      <c r="B362" s="582" t="s">
        <v>5</v>
      </c>
      <c r="C362" s="582"/>
      <c r="D362" s="582"/>
      <c r="E362" s="582"/>
      <c r="F362" s="582"/>
      <c r="G362" s="582"/>
    </row>
    <row r="363" spans="2:9" ht="15" customHeight="1">
      <c r="B363" s="124"/>
      <c r="C363" s="125"/>
      <c r="D363" s="125"/>
      <c r="E363" s="124"/>
      <c r="F363" s="124"/>
      <c r="G363" s="126"/>
    </row>
    <row r="364" spans="2:9">
      <c r="B364" s="124"/>
      <c r="C364" s="127" t="s">
        <v>603</v>
      </c>
      <c r="D364" s="127"/>
      <c r="E364" s="128"/>
      <c r="F364" s="128"/>
      <c r="G364" s="126"/>
    </row>
    <row r="365" spans="2:9">
      <c r="B365" s="124"/>
      <c r="C365" s="127" t="s">
        <v>604</v>
      </c>
      <c r="D365" s="127"/>
      <c r="E365" s="124"/>
      <c r="F365" s="124"/>
      <c r="G365" s="126"/>
    </row>
    <row r="366" spans="2:9" ht="13.5" thickBot="1">
      <c r="B366" s="124"/>
      <c r="C366" s="125"/>
      <c r="D366" s="125"/>
      <c r="E366" s="124"/>
      <c r="F366" s="124"/>
      <c r="G366" s="126"/>
    </row>
    <row r="367" spans="2:9" ht="18" customHeight="1" thickTop="1" thickBot="1">
      <c r="B367" s="129" t="s">
        <v>44</v>
      </c>
      <c r="C367" s="186" t="s">
        <v>6</v>
      </c>
      <c r="D367" s="186"/>
      <c r="E367" s="187" t="s">
        <v>580</v>
      </c>
      <c r="F367" s="186"/>
      <c r="G367" s="194" t="s">
        <v>581</v>
      </c>
    </row>
    <row r="368" spans="2:9" ht="14.25" thickTop="1" thickBot="1">
      <c r="B368" s="134"/>
      <c r="C368" s="135"/>
      <c r="D368" s="135"/>
      <c r="E368" s="136"/>
      <c r="F368" s="135"/>
      <c r="G368" s="194"/>
    </row>
    <row r="369" spans="2:7" ht="15" customHeight="1" thickTop="1">
      <c r="B369" s="211" t="s">
        <v>275</v>
      </c>
      <c r="C369" s="212" t="s">
        <v>692</v>
      </c>
      <c r="D369" s="414"/>
      <c r="E369" s="213" t="s">
        <v>276</v>
      </c>
      <c r="F369" s="214" t="s">
        <v>50</v>
      </c>
      <c r="G369" s="215">
        <v>23056.23</v>
      </c>
    </row>
    <row r="370" spans="2:7" ht="15" customHeight="1">
      <c r="B370" s="207" t="s">
        <v>275</v>
      </c>
      <c r="C370" s="216" t="s">
        <v>691</v>
      </c>
      <c r="D370" s="415"/>
      <c r="E370" s="217" t="s">
        <v>277</v>
      </c>
      <c r="F370" s="218" t="s">
        <v>47</v>
      </c>
      <c r="G370" s="219">
        <v>4512</v>
      </c>
    </row>
    <row r="371" spans="2:7" ht="15" customHeight="1">
      <c r="B371" s="486" t="s">
        <v>161</v>
      </c>
      <c r="C371" s="487" t="s">
        <v>278</v>
      </c>
      <c r="D371" s="488"/>
      <c r="E371" s="489" t="s">
        <v>163</v>
      </c>
      <c r="F371" s="490" t="s">
        <v>693</v>
      </c>
      <c r="G371" s="491">
        <v>28466.38</v>
      </c>
    </row>
    <row r="372" spans="2:7" ht="15" customHeight="1">
      <c r="B372" s="486" t="s">
        <v>165</v>
      </c>
      <c r="C372" s="487" t="s">
        <v>279</v>
      </c>
      <c r="D372" s="488"/>
      <c r="E372" s="492" t="s">
        <v>167</v>
      </c>
      <c r="F372" s="493" t="s">
        <v>60</v>
      </c>
      <c r="G372" s="491">
        <v>587704.25</v>
      </c>
    </row>
    <row r="373" spans="2:7" ht="15" customHeight="1">
      <c r="B373" s="207" t="s">
        <v>171</v>
      </c>
      <c r="C373" s="223" t="s">
        <v>280</v>
      </c>
      <c r="D373" s="416"/>
      <c r="E373" s="217" t="s">
        <v>173</v>
      </c>
      <c r="F373" s="222" t="s">
        <v>67</v>
      </c>
      <c r="G373" s="224">
        <v>30790</v>
      </c>
    </row>
    <row r="374" spans="2:7" ht="15" customHeight="1">
      <c r="B374" s="486" t="s">
        <v>171</v>
      </c>
      <c r="C374" s="540" t="s">
        <v>281</v>
      </c>
      <c r="D374" s="541"/>
      <c r="E374" s="496" t="s">
        <v>173</v>
      </c>
      <c r="F374" s="493" t="s">
        <v>60</v>
      </c>
      <c r="G374" s="498">
        <v>33550</v>
      </c>
    </row>
    <row r="375" spans="2:7" ht="15" customHeight="1">
      <c r="B375" s="486" t="s">
        <v>171</v>
      </c>
      <c r="C375" s="540" t="s">
        <v>282</v>
      </c>
      <c r="D375" s="541"/>
      <c r="E375" s="496" t="s">
        <v>173</v>
      </c>
      <c r="F375" s="493" t="s">
        <v>60</v>
      </c>
      <c r="G375" s="498">
        <v>50310</v>
      </c>
    </row>
    <row r="376" spans="2:7" ht="24">
      <c r="B376" s="486" t="s">
        <v>171</v>
      </c>
      <c r="C376" s="494" t="s">
        <v>283</v>
      </c>
      <c r="D376" s="495"/>
      <c r="E376" s="496" t="s">
        <v>173</v>
      </c>
      <c r="F376" s="493" t="s">
        <v>696</v>
      </c>
      <c r="G376" s="498">
        <v>71230</v>
      </c>
    </row>
    <row r="377" spans="2:7" ht="15" customHeight="1">
      <c r="B377" s="486" t="s">
        <v>171</v>
      </c>
      <c r="C377" s="494" t="s">
        <v>284</v>
      </c>
      <c r="D377" s="495"/>
      <c r="E377" s="496" t="s">
        <v>173</v>
      </c>
      <c r="F377" s="493" t="s">
        <v>55</v>
      </c>
      <c r="G377" s="498">
        <v>65050</v>
      </c>
    </row>
    <row r="378" spans="2:7" ht="15" customHeight="1">
      <c r="B378" s="486" t="s">
        <v>171</v>
      </c>
      <c r="C378" s="494" t="s">
        <v>285</v>
      </c>
      <c r="D378" s="495"/>
      <c r="E378" s="496" t="s">
        <v>173</v>
      </c>
      <c r="F378" s="493" t="s">
        <v>55</v>
      </c>
      <c r="G378" s="498">
        <v>26490</v>
      </c>
    </row>
    <row r="379" spans="2:7" ht="15" customHeight="1">
      <c r="B379" s="486" t="s">
        <v>171</v>
      </c>
      <c r="C379" s="494" t="s">
        <v>286</v>
      </c>
      <c r="D379" s="495"/>
      <c r="E379" s="496" t="s">
        <v>173</v>
      </c>
      <c r="F379" s="493" t="s">
        <v>60</v>
      </c>
      <c r="G379" s="498">
        <v>27690</v>
      </c>
    </row>
    <row r="380" spans="2:7" ht="15" customHeight="1">
      <c r="B380" s="486" t="s">
        <v>171</v>
      </c>
      <c r="C380" s="494" t="s">
        <v>287</v>
      </c>
      <c r="D380" s="495"/>
      <c r="E380" s="496" t="s">
        <v>173</v>
      </c>
      <c r="F380" s="493" t="s">
        <v>60</v>
      </c>
      <c r="G380" s="498">
        <v>6400</v>
      </c>
    </row>
    <row r="381" spans="2:7" ht="24">
      <c r="B381" s="486" t="s">
        <v>171</v>
      </c>
      <c r="C381" s="494" t="s">
        <v>288</v>
      </c>
      <c r="D381" s="495"/>
      <c r="E381" s="496" t="s">
        <v>173</v>
      </c>
      <c r="F381" s="497" t="s">
        <v>50</v>
      </c>
      <c r="G381" s="498">
        <v>42200</v>
      </c>
    </row>
    <row r="382" spans="2:7" ht="15" customHeight="1">
      <c r="B382" s="486" t="s">
        <v>171</v>
      </c>
      <c r="C382" s="494" t="s">
        <v>289</v>
      </c>
      <c r="D382" s="495"/>
      <c r="E382" s="496" t="s">
        <v>173</v>
      </c>
      <c r="F382" s="493" t="s">
        <v>694</v>
      </c>
      <c r="G382" s="498">
        <v>87340</v>
      </c>
    </row>
    <row r="383" spans="2:7" ht="24">
      <c r="B383" s="486" t="s">
        <v>171</v>
      </c>
      <c r="C383" s="494" t="s">
        <v>290</v>
      </c>
      <c r="D383" s="495"/>
      <c r="E383" s="496" t="s">
        <v>173</v>
      </c>
      <c r="F383" s="493" t="s">
        <v>67</v>
      </c>
      <c r="G383" s="498">
        <v>151720</v>
      </c>
    </row>
    <row r="384" spans="2:7" ht="15" customHeight="1">
      <c r="B384" s="486" t="s">
        <v>171</v>
      </c>
      <c r="C384" s="494" t="s">
        <v>291</v>
      </c>
      <c r="D384" s="495"/>
      <c r="E384" s="496" t="s">
        <v>173</v>
      </c>
      <c r="F384" s="493" t="s">
        <v>67</v>
      </c>
      <c r="G384" s="498">
        <v>83440</v>
      </c>
    </row>
    <row r="385" spans="2:7" ht="15" customHeight="1">
      <c r="B385" s="486" t="s">
        <v>171</v>
      </c>
      <c r="C385" s="494" t="s">
        <v>292</v>
      </c>
      <c r="D385" s="495"/>
      <c r="E385" s="496" t="s">
        <v>173</v>
      </c>
      <c r="F385" s="493" t="s">
        <v>67</v>
      </c>
      <c r="G385" s="498">
        <v>52410</v>
      </c>
    </row>
    <row r="386" spans="2:7" ht="15" customHeight="1">
      <c r="B386" s="486" t="s">
        <v>171</v>
      </c>
      <c r="C386" s="494" t="s">
        <v>293</v>
      </c>
      <c r="D386" s="495"/>
      <c r="E386" s="496" t="s">
        <v>173</v>
      </c>
      <c r="F386" s="497" t="s">
        <v>695</v>
      </c>
      <c r="G386" s="498">
        <v>32385.54</v>
      </c>
    </row>
    <row r="387" spans="2:7" ht="24">
      <c r="B387" s="486" t="s">
        <v>171</v>
      </c>
      <c r="C387" s="494" t="s">
        <v>294</v>
      </c>
      <c r="D387" s="495"/>
      <c r="E387" s="496" t="s">
        <v>173</v>
      </c>
      <c r="F387" s="497" t="s">
        <v>72</v>
      </c>
      <c r="G387" s="498">
        <v>70029.86</v>
      </c>
    </row>
    <row r="388" spans="2:7" ht="15" customHeight="1">
      <c r="B388" s="486" t="s">
        <v>295</v>
      </c>
      <c r="C388" s="494" t="s">
        <v>296</v>
      </c>
      <c r="D388" s="495"/>
      <c r="E388" s="496" t="s">
        <v>274</v>
      </c>
      <c r="F388" s="497" t="s">
        <v>50</v>
      </c>
      <c r="G388" s="498">
        <v>84287.01</v>
      </c>
    </row>
    <row r="389" spans="2:7" ht="15" customHeight="1">
      <c r="B389" s="486" t="s">
        <v>212</v>
      </c>
      <c r="C389" s="500" t="s">
        <v>297</v>
      </c>
      <c r="D389" s="501"/>
      <c r="E389" s="496" t="s">
        <v>214</v>
      </c>
      <c r="F389" s="497" t="s">
        <v>55</v>
      </c>
      <c r="G389" s="502">
        <v>105091.34</v>
      </c>
    </row>
    <row r="390" spans="2:7" ht="15" customHeight="1">
      <c r="B390" s="207" t="s">
        <v>45</v>
      </c>
      <c r="C390" s="225" t="s">
        <v>298</v>
      </c>
      <c r="D390" s="417"/>
      <c r="E390" s="220" t="s">
        <v>299</v>
      </c>
      <c r="F390" s="221" t="s">
        <v>67</v>
      </c>
      <c r="G390" s="171">
        <v>156269.42000000001</v>
      </c>
    </row>
    <row r="391" spans="2:7" ht="15" customHeight="1">
      <c r="B391" s="207" t="s">
        <v>45</v>
      </c>
      <c r="C391" s="226" t="s">
        <v>300</v>
      </c>
      <c r="D391" s="418"/>
      <c r="E391" s="220" t="s">
        <v>301</v>
      </c>
      <c r="F391" s="221" t="s">
        <v>47</v>
      </c>
      <c r="G391" s="219">
        <v>56584.81</v>
      </c>
    </row>
    <row r="392" spans="2:7" ht="15" customHeight="1">
      <c r="B392" s="207" t="s">
        <v>302</v>
      </c>
      <c r="C392" s="216" t="s">
        <v>303</v>
      </c>
      <c r="D392" s="415"/>
      <c r="E392" s="217" t="s">
        <v>304</v>
      </c>
      <c r="F392" s="222" t="s">
        <v>305</v>
      </c>
      <c r="G392" s="224">
        <v>543008.22</v>
      </c>
    </row>
    <row r="393" spans="2:7" ht="15" customHeight="1">
      <c r="B393" s="499" t="s">
        <v>295</v>
      </c>
      <c r="C393" s="503" t="s">
        <v>306</v>
      </c>
      <c r="D393" s="504"/>
      <c r="E393" s="496" t="s">
        <v>274</v>
      </c>
      <c r="F393" s="493" t="s">
        <v>47</v>
      </c>
      <c r="G393" s="498">
        <v>76108.38</v>
      </c>
    </row>
    <row r="394" spans="2:7" ht="24">
      <c r="B394" s="499" t="s">
        <v>295</v>
      </c>
      <c r="C394" s="494" t="s">
        <v>307</v>
      </c>
      <c r="D394" s="495"/>
      <c r="E394" s="496" t="s">
        <v>274</v>
      </c>
      <c r="F394" s="493" t="s">
        <v>55</v>
      </c>
      <c r="G394" s="498">
        <v>18394.11</v>
      </c>
    </row>
    <row r="395" spans="2:7" ht="15" customHeight="1">
      <c r="B395" s="511" t="s">
        <v>230</v>
      </c>
      <c r="C395" s="512" t="s">
        <v>308</v>
      </c>
      <c r="D395" s="513"/>
      <c r="E395" s="514" t="s">
        <v>1</v>
      </c>
      <c r="F395" s="515" t="s">
        <v>47</v>
      </c>
      <c r="G395" s="516">
        <v>72366.5</v>
      </c>
    </row>
    <row r="396" spans="2:7" ht="15" customHeight="1">
      <c r="B396" s="511" t="s">
        <v>371</v>
      </c>
      <c r="C396" s="512" t="s">
        <v>372</v>
      </c>
      <c r="D396" s="513"/>
      <c r="E396" s="514" t="s">
        <v>373</v>
      </c>
      <c r="F396" s="515" t="s">
        <v>47</v>
      </c>
      <c r="G396" s="516">
        <v>181682.61</v>
      </c>
    </row>
    <row r="397" spans="2:7" ht="15" customHeight="1">
      <c r="B397" s="511" t="s">
        <v>374</v>
      </c>
      <c r="C397" s="512" t="s">
        <v>375</v>
      </c>
      <c r="D397" s="513"/>
      <c r="E397" s="514" t="s">
        <v>373</v>
      </c>
      <c r="F397" s="515" t="s">
        <v>50</v>
      </c>
      <c r="G397" s="516">
        <v>198575.25</v>
      </c>
    </row>
    <row r="398" spans="2:7" ht="15" customHeight="1">
      <c r="B398" s="511" t="s">
        <v>376</v>
      </c>
      <c r="C398" s="512" t="s">
        <v>377</v>
      </c>
      <c r="D398" s="513"/>
      <c r="E398" s="514" t="s">
        <v>373</v>
      </c>
      <c r="F398" s="515"/>
      <c r="G398" s="516">
        <v>685243.97</v>
      </c>
    </row>
    <row r="399" spans="2:7" ht="15" customHeight="1">
      <c r="B399" s="511" t="s">
        <v>378</v>
      </c>
      <c r="C399" s="512" t="s">
        <v>379</v>
      </c>
      <c r="D399" s="513"/>
      <c r="E399" s="514" t="s">
        <v>373</v>
      </c>
      <c r="F399" s="515" t="s">
        <v>60</v>
      </c>
      <c r="G399" s="516">
        <v>102322.02</v>
      </c>
    </row>
    <row r="400" spans="2:7" ht="15" customHeight="1">
      <c r="B400" s="511" t="s">
        <v>380</v>
      </c>
      <c r="C400" s="512" t="s">
        <v>381</v>
      </c>
      <c r="D400" s="513"/>
      <c r="E400" s="514" t="s">
        <v>369</v>
      </c>
      <c r="F400" s="515" t="s">
        <v>60</v>
      </c>
      <c r="G400" s="516">
        <v>127270.53</v>
      </c>
    </row>
    <row r="401" spans="2:7" ht="15" customHeight="1">
      <c r="B401" s="511" t="s">
        <v>382</v>
      </c>
      <c r="C401" s="512" t="s">
        <v>383</v>
      </c>
      <c r="D401" s="513"/>
      <c r="E401" s="514" t="s">
        <v>384</v>
      </c>
      <c r="F401" s="515" t="s">
        <v>60</v>
      </c>
      <c r="G401" s="516">
        <v>15420.69</v>
      </c>
    </row>
    <row r="402" spans="2:7" ht="15" customHeight="1">
      <c r="B402" s="511" t="s">
        <v>385</v>
      </c>
      <c r="C402" s="512" t="s">
        <v>386</v>
      </c>
      <c r="D402" s="513"/>
      <c r="E402" s="514" t="s">
        <v>387</v>
      </c>
      <c r="F402" s="515" t="s">
        <v>47</v>
      </c>
      <c r="G402" s="516">
        <v>1230914.98</v>
      </c>
    </row>
    <row r="403" spans="2:7" ht="15" customHeight="1">
      <c r="B403" s="511" t="s">
        <v>388</v>
      </c>
      <c r="C403" s="512" t="s">
        <v>389</v>
      </c>
      <c r="D403" s="513"/>
      <c r="E403" s="514" t="s">
        <v>390</v>
      </c>
      <c r="F403" s="515"/>
      <c r="G403" s="516">
        <v>8355.4</v>
      </c>
    </row>
    <row r="404" spans="2:7" ht="15" customHeight="1">
      <c r="B404" s="511" t="s">
        <v>576</v>
      </c>
      <c r="C404" s="512" t="s">
        <v>605</v>
      </c>
      <c r="D404" s="513"/>
      <c r="E404" s="514" t="s">
        <v>472</v>
      </c>
      <c r="F404" s="515" t="s">
        <v>615</v>
      </c>
      <c r="G404" s="516">
        <v>190.96</v>
      </c>
    </row>
    <row r="405" spans="2:7" ht="15" customHeight="1">
      <c r="B405" s="511" t="s">
        <v>576</v>
      </c>
      <c r="C405" s="512" t="s">
        <v>605</v>
      </c>
      <c r="D405" s="513"/>
      <c r="E405" s="514" t="s">
        <v>472</v>
      </c>
      <c r="F405" s="515" t="s">
        <v>606</v>
      </c>
      <c r="G405" s="516">
        <v>210677.36</v>
      </c>
    </row>
    <row r="406" spans="2:7" ht="15" customHeight="1">
      <c r="B406" s="511" t="s">
        <v>576</v>
      </c>
      <c r="C406" s="512" t="s">
        <v>605</v>
      </c>
      <c r="D406" s="513"/>
      <c r="E406" s="514" t="s">
        <v>472</v>
      </c>
      <c r="F406" s="515" t="s">
        <v>607</v>
      </c>
      <c r="G406" s="516">
        <v>350779.77</v>
      </c>
    </row>
    <row r="407" spans="2:7" ht="15" customHeight="1">
      <c r="B407" s="511" t="s">
        <v>576</v>
      </c>
      <c r="C407" s="512" t="s">
        <v>605</v>
      </c>
      <c r="D407" s="513"/>
      <c r="E407" s="514" t="s">
        <v>472</v>
      </c>
      <c r="F407" s="515" t="s">
        <v>608</v>
      </c>
      <c r="G407" s="516">
        <v>6497.81</v>
      </c>
    </row>
    <row r="408" spans="2:7" ht="15" customHeight="1">
      <c r="B408" s="511" t="s">
        <v>576</v>
      </c>
      <c r="C408" s="512" t="s">
        <v>605</v>
      </c>
      <c r="D408" s="513"/>
      <c r="E408" s="514" t="s">
        <v>472</v>
      </c>
      <c r="F408" s="515" t="s">
        <v>609</v>
      </c>
      <c r="G408" s="516">
        <v>278634.15999999997</v>
      </c>
    </row>
    <row r="409" spans="2:7" ht="15" customHeight="1">
      <c r="B409" s="511" t="s">
        <v>576</v>
      </c>
      <c r="C409" s="512" t="s">
        <v>605</v>
      </c>
      <c r="D409" s="513"/>
      <c r="E409" s="514" t="s">
        <v>472</v>
      </c>
      <c r="F409" s="515" t="s">
        <v>610</v>
      </c>
      <c r="G409" s="516">
        <v>364325.19</v>
      </c>
    </row>
    <row r="410" spans="2:7" ht="15" customHeight="1">
      <c r="B410" s="511" t="s">
        <v>576</v>
      </c>
      <c r="C410" s="512" t="s">
        <v>605</v>
      </c>
      <c r="D410" s="513"/>
      <c r="E410" s="514" t="s">
        <v>472</v>
      </c>
      <c r="F410" s="515" t="s">
        <v>611</v>
      </c>
      <c r="G410" s="516">
        <v>520220.91</v>
      </c>
    </row>
    <row r="411" spans="2:7" ht="15" customHeight="1">
      <c r="B411" s="511" t="s">
        <v>576</v>
      </c>
      <c r="C411" s="512" t="s">
        <v>605</v>
      </c>
      <c r="D411" s="513"/>
      <c r="E411" s="514" t="s">
        <v>472</v>
      </c>
      <c r="F411" s="515" t="s">
        <v>612</v>
      </c>
      <c r="G411" s="516">
        <v>-2740</v>
      </c>
    </row>
    <row r="412" spans="2:7" ht="15" customHeight="1">
      <c r="B412" s="511" t="s">
        <v>576</v>
      </c>
      <c r="C412" s="512" t="s">
        <v>605</v>
      </c>
      <c r="D412" s="513"/>
      <c r="E412" s="514" t="s">
        <v>472</v>
      </c>
      <c r="F412" s="515" t="s">
        <v>613</v>
      </c>
      <c r="G412" s="516">
        <v>365842.44</v>
      </c>
    </row>
    <row r="413" spans="2:7" ht="15" customHeight="1">
      <c r="B413" s="511" t="s">
        <v>576</v>
      </c>
      <c r="C413" s="512" t="s">
        <v>605</v>
      </c>
      <c r="D413" s="513"/>
      <c r="E413" s="514" t="s">
        <v>472</v>
      </c>
      <c r="F413" s="515" t="s">
        <v>614</v>
      </c>
      <c r="G413" s="516">
        <v>-285.24</v>
      </c>
    </row>
    <row r="414" spans="2:7" ht="15" customHeight="1">
      <c r="B414" s="511" t="s">
        <v>576</v>
      </c>
      <c r="C414" s="512" t="s">
        <v>605</v>
      </c>
      <c r="D414" s="513"/>
      <c r="E414" s="514" t="s">
        <v>472</v>
      </c>
      <c r="F414" s="515" t="s">
        <v>616</v>
      </c>
      <c r="G414" s="516">
        <v>500858.56</v>
      </c>
    </row>
    <row r="415" spans="2:7" ht="15" customHeight="1">
      <c r="B415" s="511" t="s">
        <v>576</v>
      </c>
      <c r="C415" s="512" t="s">
        <v>605</v>
      </c>
      <c r="D415" s="513"/>
      <c r="E415" s="514" t="s">
        <v>472</v>
      </c>
      <c r="F415" s="515" t="s">
        <v>617</v>
      </c>
      <c r="G415" s="516">
        <v>232634.11</v>
      </c>
    </row>
    <row r="416" spans="2:7" ht="15" customHeight="1">
      <c r="B416" s="511" t="s">
        <v>576</v>
      </c>
      <c r="C416" s="512" t="s">
        <v>605</v>
      </c>
      <c r="D416" s="513"/>
      <c r="E416" s="514" t="s">
        <v>472</v>
      </c>
      <c r="F416" s="515" t="s">
        <v>618</v>
      </c>
      <c r="G416" s="516">
        <v>178963.6</v>
      </c>
    </row>
    <row r="417" spans="2:7" ht="24">
      <c r="B417" s="499" t="s">
        <v>1017</v>
      </c>
      <c r="C417" s="494" t="s">
        <v>620</v>
      </c>
      <c r="D417" s="513"/>
      <c r="E417" s="514" t="s">
        <v>1018</v>
      </c>
      <c r="F417" s="515" t="s">
        <v>619</v>
      </c>
      <c r="G417" s="516">
        <v>339108.71</v>
      </c>
    </row>
    <row r="418" spans="2:7" ht="15" customHeight="1">
      <c r="B418" s="227" t="s">
        <v>870</v>
      </c>
      <c r="C418" s="228" t="s">
        <v>684</v>
      </c>
      <c r="D418" s="419"/>
      <c r="E418" s="229" t="s">
        <v>173</v>
      </c>
      <c r="F418" s="218"/>
      <c r="G418" s="230">
        <v>20000</v>
      </c>
    </row>
    <row r="419" spans="2:7" ht="15" customHeight="1">
      <c r="B419" s="227" t="s">
        <v>870</v>
      </c>
      <c r="C419" s="228" t="s">
        <v>871</v>
      </c>
      <c r="D419" s="419"/>
      <c r="E419" s="229" t="s">
        <v>173</v>
      </c>
      <c r="F419" s="218"/>
      <c r="G419" s="230">
        <v>200000</v>
      </c>
    </row>
    <row r="420" spans="2:7" ht="15" customHeight="1">
      <c r="B420" s="511" t="s">
        <v>870</v>
      </c>
      <c r="C420" s="512" t="s">
        <v>687</v>
      </c>
      <c r="D420" s="513"/>
      <c r="E420" s="514" t="s">
        <v>173</v>
      </c>
      <c r="F420" s="515"/>
      <c r="G420" s="516">
        <v>31120</v>
      </c>
    </row>
    <row r="421" spans="2:7" ht="15" customHeight="1">
      <c r="B421" s="511" t="s">
        <v>870</v>
      </c>
      <c r="C421" s="512" t="s">
        <v>688</v>
      </c>
      <c r="D421" s="513"/>
      <c r="E421" s="514" t="s">
        <v>173</v>
      </c>
      <c r="F421" s="515"/>
      <c r="G421" s="516">
        <v>32770</v>
      </c>
    </row>
    <row r="422" spans="2:7" ht="15" customHeight="1">
      <c r="B422" s="511" t="s">
        <v>870</v>
      </c>
      <c r="C422" s="494" t="s">
        <v>689</v>
      </c>
      <c r="D422" s="513"/>
      <c r="E422" s="514" t="s">
        <v>173</v>
      </c>
      <c r="F422" s="515"/>
      <c r="G422" s="516">
        <v>25990</v>
      </c>
    </row>
    <row r="423" spans="2:7" ht="38.25" customHeight="1">
      <c r="B423" s="542" t="s">
        <v>986</v>
      </c>
      <c r="C423" s="512" t="s">
        <v>987</v>
      </c>
      <c r="D423" s="543" t="s">
        <v>72</v>
      </c>
      <c r="E423" s="514" t="s">
        <v>988</v>
      </c>
      <c r="F423" s="496" t="s">
        <v>989</v>
      </c>
      <c r="G423" s="544">
        <v>13089300.84</v>
      </c>
    </row>
    <row r="424" spans="2:7" ht="38.25" customHeight="1">
      <c r="B424" s="542" t="s">
        <v>986</v>
      </c>
      <c r="C424" s="512" t="s">
        <v>987</v>
      </c>
      <c r="D424" s="543" t="s">
        <v>72</v>
      </c>
      <c r="E424" s="514" t="s">
        <v>988</v>
      </c>
      <c r="F424" s="515" t="s">
        <v>990</v>
      </c>
      <c r="G424" s="516">
        <v>595451.49</v>
      </c>
    </row>
    <row r="425" spans="2:7" ht="38.25" customHeight="1">
      <c r="B425" s="542" t="s">
        <v>986</v>
      </c>
      <c r="C425" s="512" t="s">
        <v>987</v>
      </c>
      <c r="D425" s="543" t="s">
        <v>72</v>
      </c>
      <c r="E425" s="514" t="s">
        <v>988</v>
      </c>
      <c r="F425" s="515" t="s">
        <v>991</v>
      </c>
      <c r="G425" s="516">
        <v>5234756.1399999997</v>
      </c>
    </row>
    <row r="426" spans="2:7" ht="38.25" customHeight="1">
      <c r="B426" s="542" t="s">
        <v>986</v>
      </c>
      <c r="C426" s="512" t="s">
        <v>987</v>
      </c>
      <c r="D426" s="543" t="s">
        <v>72</v>
      </c>
      <c r="E426" s="514" t="s">
        <v>988</v>
      </c>
      <c r="F426" s="515" t="s">
        <v>992</v>
      </c>
      <c r="G426" s="516">
        <v>1496868.14</v>
      </c>
    </row>
    <row r="427" spans="2:7" ht="38.25" customHeight="1">
      <c r="B427" s="542" t="s">
        <v>986</v>
      </c>
      <c r="C427" s="512" t="s">
        <v>987</v>
      </c>
      <c r="D427" s="543" t="s">
        <v>72</v>
      </c>
      <c r="E427" s="514" t="s">
        <v>988</v>
      </c>
      <c r="F427" s="515" t="s">
        <v>993</v>
      </c>
      <c r="G427" s="516">
        <v>287247.59000000003</v>
      </c>
    </row>
    <row r="428" spans="2:7" ht="38.25" customHeight="1">
      <c r="B428" s="231" t="s">
        <v>994</v>
      </c>
      <c r="C428" s="228" t="s">
        <v>987</v>
      </c>
      <c r="D428" s="425" t="s">
        <v>72</v>
      </c>
      <c r="E428" s="229" t="s">
        <v>988</v>
      </c>
      <c r="F428" s="217" t="s">
        <v>989</v>
      </c>
      <c r="G428" s="426">
        <v>13089300.84</v>
      </c>
    </row>
    <row r="429" spans="2:7" ht="38.25" customHeight="1">
      <c r="B429" s="231" t="s">
        <v>994</v>
      </c>
      <c r="C429" s="228" t="s">
        <v>987</v>
      </c>
      <c r="D429" s="425" t="s">
        <v>72</v>
      </c>
      <c r="E429" s="229" t="s">
        <v>988</v>
      </c>
      <c r="F429" s="218" t="s">
        <v>990</v>
      </c>
      <c r="G429" s="230">
        <v>595451.49</v>
      </c>
    </row>
    <row r="430" spans="2:7" ht="38.25" customHeight="1">
      <c r="B430" s="231" t="s">
        <v>994</v>
      </c>
      <c r="C430" s="228" t="s">
        <v>987</v>
      </c>
      <c r="D430" s="425" t="s">
        <v>72</v>
      </c>
      <c r="E430" s="229" t="s">
        <v>988</v>
      </c>
      <c r="F430" s="218" t="s">
        <v>991</v>
      </c>
      <c r="G430" s="230">
        <v>5234756.1399999997</v>
      </c>
    </row>
    <row r="431" spans="2:7" ht="38.25" customHeight="1">
      <c r="B431" s="231" t="s">
        <v>994</v>
      </c>
      <c r="C431" s="228" t="s">
        <v>987</v>
      </c>
      <c r="D431" s="425" t="s">
        <v>72</v>
      </c>
      <c r="E431" s="229" t="s">
        <v>988</v>
      </c>
      <c r="F431" s="218" t="s">
        <v>992</v>
      </c>
      <c r="G431" s="230">
        <v>1496868.14</v>
      </c>
    </row>
    <row r="432" spans="2:7" ht="38.25" customHeight="1">
      <c r="B432" s="231" t="s">
        <v>1009</v>
      </c>
      <c r="C432" s="228" t="s">
        <v>987</v>
      </c>
      <c r="D432" s="425" t="s">
        <v>72</v>
      </c>
      <c r="E432" s="229" t="s">
        <v>988</v>
      </c>
      <c r="F432" s="217" t="s">
        <v>989</v>
      </c>
      <c r="G432" s="426">
        <v>-13089300.84</v>
      </c>
    </row>
    <row r="433" spans="2:7" ht="38.25" customHeight="1">
      <c r="B433" s="231" t="s">
        <v>1009</v>
      </c>
      <c r="C433" s="228" t="s">
        <v>987</v>
      </c>
      <c r="D433" s="425" t="s">
        <v>72</v>
      </c>
      <c r="E433" s="229" t="s">
        <v>988</v>
      </c>
      <c r="F433" s="218" t="s">
        <v>990</v>
      </c>
      <c r="G433" s="230">
        <v>-595451.49</v>
      </c>
    </row>
    <row r="434" spans="2:7" ht="38.25" customHeight="1">
      <c r="B434" s="231" t="s">
        <v>1009</v>
      </c>
      <c r="C434" s="228" t="s">
        <v>987</v>
      </c>
      <c r="D434" s="425" t="s">
        <v>72</v>
      </c>
      <c r="E434" s="229" t="s">
        <v>988</v>
      </c>
      <c r="F434" s="218" t="s">
        <v>991</v>
      </c>
      <c r="G434" s="230">
        <v>-5234756.1399999997</v>
      </c>
    </row>
    <row r="435" spans="2:7" ht="38.25" customHeight="1">
      <c r="B435" s="231" t="s">
        <v>1009</v>
      </c>
      <c r="C435" s="228" t="s">
        <v>987</v>
      </c>
      <c r="D435" s="425" t="s">
        <v>72</v>
      </c>
      <c r="E435" s="229" t="s">
        <v>988</v>
      </c>
      <c r="F435" s="218" t="s">
        <v>992</v>
      </c>
      <c r="G435" s="230">
        <v>-1496868.14</v>
      </c>
    </row>
    <row r="436" spans="2:7" ht="29.1" customHeight="1">
      <c r="B436" s="542" t="s">
        <v>996</v>
      </c>
      <c r="C436" s="512" t="s">
        <v>997</v>
      </c>
      <c r="D436" s="543" t="s">
        <v>60</v>
      </c>
      <c r="E436" s="514" t="s">
        <v>995</v>
      </c>
      <c r="F436" s="515" t="s">
        <v>998</v>
      </c>
      <c r="G436" s="516">
        <v>1166788.73</v>
      </c>
    </row>
    <row r="437" spans="2:7" ht="29.1" customHeight="1">
      <c r="B437" s="542" t="s">
        <v>996</v>
      </c>
      <c r="C437" s="512" t="s">
        <v>997</v>
      </c>
      <c r="D437" s="543" t="s">
        <v>60</v>
      </c>
      <c r="E437" s="514" t="s">
        <v>995</v>
      </c>
      <c r="F437" s="515" t="s">
        <v>999</v>
      </c>
      <c r="G437" s="516">
        <v>3065623.52</v>
      </c>
    </row>
    <row r="438" spans="2:7" ht="29.1" customHeight="1">
      <c r="B438" s="542" t="s">
        <v>996</v>
      </c>
      <c r="C438" s="512" t="s">
        <v>997</v>
      </c>
      <c r="D438" s="543" t="s">
        <v>60</v>
      </c>
      <c r="E438" s="514" t="s">
        <v>995</v>
      </c>
      <c r="F438" s="515" t="s">
        <v>1000</v>
      </c>
      <c r="G438" s="516">
        <v>281280.06</v>
      </c>
    </row>
    <row r="439" spans="2:7" ht="15" customHeight="1">
      <c r="B439" s="542" t="s">
        <v>1001</v>
      </c>
      <c r="C439" s="512" t="s">
        <v>1008</v>
      </c>
      <c r="D439" s="545" t="s">
        <v>1002</v>
      </c>
      <c r="E439" s="514" t="s">
        <v>1003</v>
      </c>
      <c r="F439" s="515" t="s">
        <v>1004</v>
      </c>
      <c r="G439" s="516">
        <v>1668144.5</v>
      </c>
    </row>
    <row r="440" spans="2:7" ht="15" customHeight="1">
      <c r="B440" s="542" t="s">
        <v>1001</v>
      </c>
      <c r="C440" s="512" t="s">
        <v>1008</v>
      </c>
      <c r="D440" s="545" t="s">
        <v>1002</v>
      </c>
      <c r="E440" s="514" t="s">
        <v>1003</v>
      </c>
      <c r="F440" s="515" t="s">
        <v>1005</v>
      </c>
      <c r="G440" s="516">
        <v>6924467.0999999996</v>
      </c>
    </row>
    <row r="441" spans="2:7" ht="15" customHeight="1">
      <c r="B441" s="542" t="s">
        <v>1001</v>
      </c>
      <c r="C441" s="512" t="s">
        <v>1008</v>
      </c>
      <c r="D441" s="545" t="s">
        <v>1002</v>
      </c>
      <c r="E441" s="514" t="s">
        <v>1003</v>
      </c>
      <c r="F441" s="515" t="s">
        <v>1006</v>
      </c>
      <c r="G441" s="516">
        <v>623642.31000000006</v>
      </c>
    </row>
    <row r="442" spans="2:7" ht="15" customHeight="1">
      <c r="B442" s="542" t="s">
        <v>1001</v>
      </c>
      <c r="C442" s="512" t="s">
        <v>1008</v>
      </c>
      <c r="D442" s="545" t="s">
        <v>1002</v>
      </c>
      <c r="E442" s="514" t="s">
        <v>1003</v>
      </c>
      <c r="F442" s="515" t="s">
        <v>1007</v>
      </c>
      <c r="G442" s="516">
        <f>135325.16-21104.66</f>
        <v>114220.5</v>
      </c>
    </row>
    <row r="443" spans="2:7" ht="15" customHeight="1">
      <c r="B443" s="542" t="s">
        <v>1148</v>
      </c>
      <c r="C443" s="512" t="s">
        <v>1149</v>
      </c>
      <c r="D443" s="545" t="s">
        <v>1150</v>
      </c>
      <c r="E443" s="514" t="s">
        <v>1151</v>
      </c>
      <c r="F443" s="515" t="s">
        <v>1152</v>
      </c>
      <c r="G443" s="516">
        <v>958942.65</v>
      </c>
    </row>
    <row r="444" spans="2:7" ht="15" customHeight="1">
      <c r="B444" s="542" t="s">
        <v>1148</v>
      </c>
      <c r="C444" s="512" t="s">
        <v>1149</v>
      </c>
      <c r="D444" s="545" t="s">
        <v>1153</v>
      </c>
      <c r="E444" s="514" t="s">
        <v>1151</v>
      </c>
      <c r="F444" s="515" t="s">
        <v>1152</v>
      </c>
      <c r="G444" s="516">
        <v>917168.94</v>
      </c>
    </row>
    <row r="445" spans="2:7" ht="15" customHeight="1">
      <c r="B445" s="542" t="s">
        <v>1148</v>
      </c>
      <c r="C445" s="512" t="s">
        <v>1149</v>
      </c>
      <c r="D445" s="545" t="s">
        <v>1154</v>
      </c>
      <c r="E445" s="514" t="s">
        <v>1151</v>
      </c>
      <c r="F445" s="515" t="s">
        <v>1152</v>
      </c>
      <c r="G445" s="516">
        <v>65542.600000000006</v>
      </c>
    </row>
    <row r="446" spans="2:7" ht="15" customHeight="1">
      <c r="B446" s="542" t="s">
        <v>1148</v>
      </c>
      <c r="C446" s="512" t="s">
        <v>1149</v>
      </c>
      <c r="D446" s="545" t="s">
        <v>1155</v>
      </c>
      <c r="E446" s="514" t="s">
        <v>1151</v>
      </c>
      <c r="F446" s="515" t="s">
        <v>1152</v>
      </c>
      <c r="G446" s="516">
        <v>9291</v>
      </c>
    </row>
    <row r="447" spans="2:7" ht="15" customHeight="1">
      <c r="B447" s="542" t="s">
        <v>1156</v>
      </c>
      <c r="C447" s="512" t="s">
        <v>1157</v>
      </c>
      <c r="D447" s="545" t="s">
        <v>1158</v>
      </c>
      <c r="E447" s="514" t="s">
        <v>1161</v>
      </c>
      <c r="F447" s="515"/>
      <c r="G447" s="516">
        <v>433292</v>
      </c>
    </row>
    <row r="448" spans="2:7" ht="15" customHeight="1">
      <c r="B448" s="542" t="s">
        <v>1156</v>
      </c>
      <c r="C448" s="512" t="s">
        <v>1157</v>
      </c>
      <c r="D448" s="545" t="s">
        <v>1159</v>
      </c>
      <c r="E448" s="514" t="s">
        <v>1161</v>
      </c>
      <c r="F448" s="515"/>
      <c r="G448" s="516">
        <v>37812.39</v>
      </c>
    </row>
    <row r="449" spans="2:7" ht="15" customHeight="1">
      <c r="B449" s="542" t="s">
        <v>1156</v>
      </c>
      <c r="C449" s="512" t="s">
        <v>1157</v>
      </c>
      <c r="D449" s="545" t="s">
        <v>1160</v>
      </c>
      <c r="E449" s="514" t="s">
        <v>1161</v>
      </c>
      <c r="F449" s="515"/>
      <c r="G449" s="516">
        <v>2843.46</v>
      </c>
    </row>
    <row r="450" spans="2:7" ht="15" customHeight="1">
      <c r="B450" s="542"/>
      <c r="C450" s="512"/>
      <c r="D450" s="545"/>
      <c r="E450" s="514"/>
      <c r="F450" s="515"/>
      <c r="G450" s="516"/>
    </row>
    <row r="451" spans="2:7" ht="15" customHeight="1" thickBot="1">
      <c r="B451" s="231"/>
      <c r="C451" s="424"/>
      <c r="D451" s="232"/>
      <c r="E451" s="229"/>
      <c r="F451" s="218"/>
      <c r="G451" s="230"/>
    </row>
    <row r="452" spans="2:7" ht="18" customHeight="1" thickTop="1" thickBot="1">
      <c r="B452" s="196"/>
      <c r="C452" s="150" t="s">
        <v>1142</v>
      </c>
      <c r="D452" s="411"/>
      <c r="E452" s="233"/>
      <c r="F452" s="234"/>
      <c r="G452" s="197">
        <f>SUM(G369:G451)</f>
        <v>45764941.800000004</v>
      </c>
    </row>
    <row r="453" spans="2:7" ht="13.5" thickTop="1">
      <c r="B453" s="124"/>
      <c r="C453" s="125"/>
      <c r="D453" s="125"/>
      <c r="E453" s="124"/>
      <c r="F453" s="124"/>
      <c r="G453" s="235"/>
    </row>
    <row r="454" spans="2:7">
      <c r="B454" s="124"/>
      <c r="C454" s="125"/>
      <c r="D454" s="125"/>
      <c r="E454" s="124"/>
      <c r="F454" s="124"/>
      <c r="G454" s="126"/>
    </row>
    <row r="455" spans="2:7">
      <c r="B455" s="124"/>
      <c r="C455" s="125"/>
      <c r="D455" s="125"/>
      <c r="E455" s="124"/>
      <c r="F455" s="124"/>
      <c r="G455" s="126"/>
    </row>
    <row r="456" spans="2:7">
      <c r="B456" s="124"/>
      <c r="C456" s="125"/>
      <c r="D456" s="125"/>
      <c r="E456" s="124"/>
      <c r="F456" s="124"/>
      <c r="G456" s="126"/>
    </row>
    <row r="457" spans="2:7">
      <c r="B457" s="121" t="s">
        <v>587</v>
      </c>
      <c r="C457" s="121"/>
      <c r="D457" s="121"/>
      <c r="E457" s="153"/>
      <c r="F457" s="124"/>
      <c r="G457" s="126"/>
    </row>
    <row r="458" spans="2:7">
      <c r="B458" s="121" t="s">
        <v>7</v>
      </c>
      <c r="C458" s="121"/>
      <c r="D458" s="121"/>
      <c r="E458" s="153"/>
      <c r="F458" s="124"/>
      <c r="G458" s="126"/>
    </row>
    <row r="459" spans="2:7">
      <c r="B459" s="124"/>
      <c r="F459" s="124"/>
      <c r="G459" s="126"/>
    </row>
    <row r="460" spans="2:7">
      <c r="B460" s="124"/>
      <c r="C460" s="125"/>
      <c r="D460" s="125"/>
      <c r="E460" s="124"/>
      <c r="F460" s="124"/>
      <c r="G460" s="126"/>
    </row>
    <row r="461" spans="2:7">
      <c r="B461" s="581" t="s">
        <v>5</v>
      </c>
      <c r="C461" s="581"/>
      <c r="D461" s="581"/>
      <c r="E461" s="581"/>
      <c r="F461" s="581"/>
      <c r="G461" s="581"/>
    </row>
    <row r="462" spans="2:7">
      <c r="B462" s="124"/>
      <c r="C462" s="125"/>
      <c r="D462" s="125"/>
      <c r="E462" s="124"/>
      <c r="F462" s="124"/>
      <c r="G462" s="126"/>
    </row>
    <row r="463" spans="2:7">
      <c r="B463" s="124"/>
      <c r="C463" s="127" t="s">
        <v>621</v>
      </c>
      <c r="D463" s="127"/>
      <c r="E463" s="128"/>
      <c r="F463" s="128"/>
      <c r="G463" s="126"/>
    </row>
    <row r="464" spans="2:7">
      <c r="B464" s="124"/>
      <c r="C464" s="127" t="s">
        <v>622</v>
      </c>
      <c r="D464" s="127"/>
      <c r="E464" s="124"/>
      <c r="F464" s="124"/>
      <c r="G464" s="126"/>
    </row>
    <row r="465" spans="2:7" ht="13.5" thickBot="1">
      <c r="B465" s="124"/>
      <c r="C465" s="125"/>
      <c r="D465" s="125"/>
      <c r="E465" s="124"/>
      <c r="F465" s="124"/>
      <c r="G465" s="126"/>
    </row>
    <row r="466" spans="2:7" ht="18" customHeight="1" thickTop="1" thickBot="1">
      <c r="B466" s="129" t="s">
        <v>44</v>
      </c>
      <c r="C466" s="186" t="s">
        <v>6</v>
      </c>
      <c r="D466" s="186"/>
      <c r="E466" s="187" t="s">
        <v>580</v>
      </c>
      <c r="F466" s="186"/>
      <c r="G466" s="137" t="s">
        <v>581</v>
      </c>
    </row>
    <row r="467" spans="2:7" ht="14.25" thickTop="1" thickBot="1">
      <c r="B467" s="134"/>
      <c r="C467" s="135"/>
      <c r="D467" s="135"/>
      <c r="E467" s="136"/>
      <c r="F467" s="135"/>
      <c r="G467" s="194"/>
    </row>
    <row r="468" spans="2:7" ht="15" customHeight="1" thickTop="1">
      <c r="B468" s="165" t="s">
        <v>45</v>
      </c>
      <c r="C468" s="203" t="s">
        <v>332</v>
      </c>
      <c r="D468" s="203"/>
      <c r="E468" s="204" t="s">
        <v>333</v>
      </c>
      <c r="F468" s="204" t="s">
        <v>47</v>
      </c>
      <c r="G468" s="190">
        <v>94800.09</v>
      </c>
    </row>
    <row r="469" spans="2:7" ht="15" customHeight="1">
      <c r="B469" s="140" t="s">
        <v>45</v>
      </c>
      <c r="C469" s="141" t="s">
        <v>334</v>
      </c>
      <c r="D469" s="141"/>
      <c r="E469" s="142" t="s">
        <v>335</v>
      </c>
      <c r="F469" s="142" t="s">
        <v>47</v>
      </c>
      <c r="G469" s="143">
        <v>37022.97</v>
      </c>
    </row>
    <row r="470" spans="2:7" ht="15" customHeight="1">
      <c r="B470" s="140" t="s">
        <v>45</v>
      </c>
      <c r="C470" s="236" t="s">
        <v>336</v>
      </c>
      <c r="D470" s="236"/>
      <c r="E470" s="169" t="s">
        <v>337</v>
      </c>
      <c r="F470" s="169" t="s">
        <v>60</v>
      </c>
      <c r="G470" s="143">
        <v>4416.3999999999996</v>
      </c>
    </row>
    <row r="471" spans="2:7" ht="15" customHeight="1">
      <c r="B471" s="140" t="s">
        <v>272</v>
      </c>
      <c r="C471" s="237" t="s">
        <v>338</v>
      </c>
      <c r="D471" s="237"/>
      <c r="E471" s="142" t="s">
        <v>339</v>
      </c>
      <c r="F471" s="142" t="s">
        <v>60</v>
      </c>
      <c r="G471" s="145">
        <v>15550.16</v>
      </c>
    </row>
    <row r="472" spans="2:7" ht="15" customHeight="1">
      <c r="B472" s="432" t="s">
        <v>226</v>
      </c>
      <c r="C472" s="517" t="s">
        <v>340</v>
      </c>
      <c r="D472" s="517"/>
      <c r="E472" s="428" t="s">
        <v>341</v>
      </c>
      <c r="F472" s="428" t="s">
        <v>60</v>
      </c>
      <c r="G472" s="460">
        <v>26272.68</v>
      </c>
    </row>
    <row r="473" spans="2:7" ht="15" customHeight="1">
      <c r="B473" s="140" t="s">
        <v>230</v>
      </c>
      <c r="C473" s="237" t="s">
        <v>342</v>
      </c>
      <c r="D473" s="237"/>
      <c r="E473" s="142" t="s">
        <v>343</v>
      </c>
      <c r="F473" s="142"/>
      <c r="G473" s="145">
        <v>1416349.01</v>
      </c>
    </row>
    <row r="474" spans="2:7" ht="15" customHeight="1">
      <c r="B474" s="140" t="s">
        <v>230</v>
      </c>
      <c r="C474" s="238" t="s">
        <v>344</v>
      </c>
      <c r="D474" s="238"/>
      <c r="E474" s="142" t="s">
        <v>345</v>
      </c>
      <c r="F474" s="142" t="s">
        <v>47</v>
      </c>
      <c r="G474" s="145">
        <v>166877.70000000001</v>
      </c>
    </row>
    <row r="475" spans="2:7" ht="15" customHeight="1">
      <c r="B475" s="432" t="s">
        <v>391</v>
      </c>
      <c r="C475" s="517" t="s">
        <v>392</v>
      </c>
      <c r="D475" s="517"/>
      <c r="E475" s="428" t="s">
        <v>373</v>
      </c>
      <c r="F475" s="428"/>
      <c r="G475" s="460">
        <v>5286.65</v>
      </c>
    </row>
    <row r="476" spans="2:7" ht="24">
      <c r="B476" s="432" t="s">
        <v>474</v>
      </c>
      <c r="C476" s="517" t="s">
        <v>697</v>
      </c>
      <c r="D476" s="517"/>
      <c r="E476" s="428" t="s">
        <v>475</v>
      </c>
      <c r="F476" s="428" t="s">
        <v>273</v>
      </c>
      <c r="G476" s="460">
        <v>61760.52</v>
      </c>
    </row>
    <row r="477" spans="2:7" ht="24">
      <c r="B477" s="393" t="s">
        <v>634</v>
      </c>
      <c r="C477" s="399" t="s">
        <v>652</v>
      </c>
      <c r="D477" s="399"/>
      <c r="E477" s="388" t="s">
        <v>653</v>
      </c>
      <c r="F477" s="388" t="s">
        <v>654</v>
      </c>
      <c r="G477" s="400">
        <v>78316.899999999994</v>
      </c>
    </row>
    <row r="478" spans="2:7" ht="24">
      <c r="B478" s="393" t="s">
        <v>634</v>
      </c>
      <c r="C478" s="399" t="s">
        <v>652</v>
      </c>
      <c r="D478" s="399"/>
      <c r="E478" s="388" t="s">
        <v>653</v>
      </c>
      <c r="F478" s="388" t="s">
        <v>655</v>
      </c>
      <c r="G478" s="400">
        <v>1862</v>
      </c>
    </row>
    <row r="479" spans="2:7" ht="13.5" thickBot="1">
      <c r="B479" s="172"/>
      <c r="C479" s="239"/>
      <c r="D479" s="239"/>
      <c r="E479" s="240"/>
      <c r="F479" s="240"/>
      <c r="G479" s="195"/>
    </row>
    <row r="480" spans="2:7" ht="18" customHeight="1" thickTop="1" thickBot="1">
      <c r="B480" s="196"/>
      <c r="C480" s="150" t="s">
        <v>1162</v>
      </c>
      <c r="D480" s="411"/>
      <c r="E480" s="151"/>
      <c r="F480" s="152"/>
      <c r="G480" s="184">
        <f>SUM(G468:G479)</f>
        <v>1908515.0799999998</v>
      </c>
    </row>
    <row r="481" spans="2:7" ht="13.5" thickTop="1">
      <c r="B481" s="124"/>
      <c r="C481" s="125"/>
      <c r="D481" s="125"/>
      <c r="E481" s="124"/>
      <c r="F481" s="124"/>
      <c r="G481" s="126"/>
    </row>
    <row r="482" spans="2:7">
      <c r="B482" s="124"/>
      <c r="C482" s="125"/>
      <c r="D482" s="125"/>
      <c r="E482" s="124"/>
      <c r="F482" s="124"/>
      <c r="G482" s="126"/>
    </row>
    <row r="483" spans="2:7">
      <c r="B483" s="124"/>
      <c r="C483" s="125"/>
      <c r="D483" s="125"/>
      <c r="E483" s="124"/>
      <c r="F483" s="124"/>
      <c r="G483" s="235"/>
    </row>
    <row r="484" spans="2:7">
      <c r="B484" s="121" t="s">
        <v>587</v>
      </c>
      <c r="C484" s="121"/>
      <c r="D484" s="121"/>
      <c r="E484" s="153"/>
      <c r="F484" s="124"/>
      <c r="G484" s="126"/>
    </row>
    <row r="485" spans="2:7">
      <c r="B485" s="121" t="s">
        <v>7</v>
      </c>
      <c r="C485" s="121"/>
      <c r="D485" s="121"/>
      <c r="E485" s="153"/>
      <c r="F485" s="124"/>
      <c r="G485" s="126"/>
    </row>
    <row r="486" spans="2:7">
      <c r="B486" s="121"/>
      <c r="C486" s="121"/>
      <c r="D486" s="121"/>
      <c r="E486" s="153"/>
      <c r="F486" s="124"/>
      <c r="G486" s="126"/>
    </row>
    <row r="487" spans="2:7">
      <c r="B487" s="124"/>
      <c r="C487" s="125"/>
      <c r="D487" s="125"/>
      <c r="E487" s="124"/>
      <c r="F487" s="124"/>
      <c r="G487" s="126"/>
    </row>
    <row r="488" spans="2:7">
      <c r="B488" s="581" t="s">
        <v>5</v>
      </c>
      <c r="C488" s="581"/>
      <c r="D488" s="581"/>
      <c r="E488" s="581"/>
      <c r="F488" s="581"/>
      <c r="G488" s="581"/>
    </row>
    <row r="489" spans="2:7">
      <c r="B489" s="124"/>
      <c r="C489" s="125"/>
      <c r="D489" s="125"/>
      <c r="E489" s="124"/>
      <c r="F489" s="124"/>
      <c r="G489" s="126"/>
    </row>
    <row r="490" spans="2:7">
      <c r="B490" s="124"/>
      <c r="C490" s="127" t="s">
        <v>623</v>
      </c>
      <c r="D490" s="127"/>
      <c r="E490" s="128"/>
      <c r="F490" s="128"/>
      <c r="G490" s="126"/>
    </row>
    <row r="491" spans="2:7">
      <c r="B491" s="124"/>
      <c r="C491" s="127" t="s">
        <v>624</v>
      </c>
      <c r="D491" s="127"/>
      <c r="E491" s="124"/>
      <c r="F491" s="124"/>
      <c r="G491" s="126"/>
    </row>
    <row r="492" spans="2:7" ht="13.5" thickBot="1">
      <c r="B492" s="124"/>
      <c r="C492" s="125"/>
      <c r="D492" s="125"/>
      <c r="E492" s="124"/>
      <c r="F492" s="124"/>
      <c r="G492" s="126"/>
    </row>
    <row r="493" spans="2:7" ht="18" customHeight="1" thickTop="1" thickBot="1">
      <c r="B493" s="129" t="s">
        <v>44</v>
      </c>
      <c r="C493" s="186" t="s">
        <v>6</v>
      </c>
      <c r="D493" s="186"/>
      <c r="E493" s="187" t="s">
        <v>580</v>
      </c>
      <c r="F493" s="186"/>
      <c r="G493" s="137" t="s">
        <v>581</v>
      </c>
    </row>
    <row r="494" spans="2:7" ht="14.25" thickTop="1" thickBot="1">
      <c r="B494" s="134"/>
      <c r="C494" s="135"/>
      <c r="D494" s="135"/>
      <c r="E494" s="136"/>
      <c r="F494" s="135"/>
      <c r="G494" s="194"/>
    </row>
    <row r="495" spans="2:7" ht="15" customHeight="1" thickTop="1">
      <c r="B495" s="165" t="s">
        <v>272</v>
      </c>
      <c r="C495" s="241" t="s">
        <v>698</v>
      </c>
      <c r="D495" s="241"/>
      <c r="E495" s="204" t="s">
        <v>346</v>
      </c>
      <c r="F495" s="204" t="s">
        <v>55</v>
      </c>
      <c r="G495" s="190">
        <v>132237.34</v>
      </c>
    </row>
    <row r="496" spans="2:7" ht="15" customHeight="1">
      <c r="B496" s="432" t="s">
        <v>161</v>
      </c>
      <c r="C496" s="458" t="s">
        <v>699</v>
      </c>
      <c r="D496" s="458"/>
      <c r="E496" s="428" t="s">
        <v>163</v>
      </c>
      <c r="F496" s="428" t="s">
        <v>47</v>
      </c>
      <c r="G496" s="434">
        <v>36067.81</v>
      </c>
    </row>
    <row r="497" spans="2:7" ht="15" customHeight="1">
      <c r="B497" s="432" t="s">
        <v>161</v>
      </c>
      <c r="C497" s="518" t="s">
        <v>700</v>
      </c>
      <c r="D497" s="518"/>
      <c r="E497" s="428" t="s">
        <v>163</v>
      </c>
      <c r="F497" s="431" t="s">
        <v>47</v>
      </c>
      <c r="G497" s="434">
        <v>87320.4</v>
      </c>
    </row>
    <row r="498" spans="2:7" ht="15" customHeight="1">
      <c r="B498" s="140" t="s">
        <v>171</v>
      </c>
      <c r="C498" s="237" t="s">
        <v>701</v>
      </c>
      <c r="D498" s="237"/>
      <c r="E498" s="142" t="s">
        <v>173</v>
      </c>
      <c r="F498" s="142" t="s">
        <v>47</v>
      </c>
      <c r="G498" s="143">
        <v>32870</v>
      </c>
    </row>
    <row r="499" spans="2:7" ht="15" customHeight="1">
      <c r="B499" s="140" t="s">
        <v>171</v>
      </c>
      <c r="C499" s="237" t="s">
        <v>702</v>
      </c>
      <c r="D499" s="237"/>
      <c r="E499" s="142" t="s">
        <v>173</v>
      </c>
      <c r="F499" s="142" t="s">
        <v>47</v>
      </c>
      <c r="G499" s="143">
        <v>63100</v>
      </c>
    </row>
    <row r="500" spans="2:7" ht="15" customHeight="1">
      <c r="B500" s="140" t="s">
        <v>171</v>
      </c>
      <c r="C500" s="238" t="s">
        <v>703</v>
      </c>
      <c r="D500" s="238"/>
      <c r="E500" s="142" t="s">
        <v>173</v>
      </c>
      <c r="F500" s="142" t="s">
        <v>47</v>
      </c>
      <c r="G500" s="143">
        <v>16360</v>
      </c>
    </row>
    <row r="501" spans="2:7" ht="15" customHeight="1">
      <c r="B501" s="140" t="s">
        <v>171</v>
      </c>
      <c r="C501" s="238" t="s">
        <v>704</v>
      </c>
      <c r="D501" s="238"/>
      <c r="E501" s="142" t="s">
        <v>173</v>
      </c>
      <c r="F501" s="142" t="s">
        <v>72</v>
      </c>
      <c r="G501" s="143">
        <v>10560</v>
      </c>
    </row>
    <row r="502" spans="2:7" ht="15" customHeight="1">
      <c r="B502" s="140" t="s">
        <v>171</v>
      </c>
      <c r="C502" s="238" t="s">
        <v>707</v>
      </c>
      <c r="D502" s="238"/>
      <c r="E502" s="142" t="s">
        <v>173</v>
      </c>
      <c r="F502" s="142" t="s">
        <v>47</v>
      </c>
      <c r="G502" s="143">
        <v>5390</v>
      </c>
    </row>
    <row r="503" spans="2:7" ht="15" customHeight="1">
      <c r="B503" s="140" t="s">
        <v>171</v>
      </c>
      <c r="C503" s="237" t="s">
        <v>708</v>
      </c>
      <c r="D503" s="237"/>
      <c r="E503" s="142" t="s">
        <v>173</v>
      </c>
      <c r="F503" s="142" t="s">
        <v>47</v>
      </c>
      <c r="G503" s="143">
        <v>32880</v>
      </c>
    </row>
    <row r="504" spans="2:7" ht="15" customHeight="1">
      <c r="B504" s="140" t="s">
        <v>171</v>
      </c>
      <c r="C504" s="237" t="s">
        <v>709</v>
      </c>
      <c r="D504" s="237"/>
      <c r="E504" s="142" t="s">
        <v>173</v>
      </c>
      <c r="F504" s="142" t="s">
        <v>47</v>
      </c>
      <c r="G504" s="143">
        <v>8620</v>
      </c>
    </row>
    <row r="505" spans="2:7" ht="15" customHeight="1">
      <c r="B505" s="140" t="s">
        <v>171</v>
      </c>
      <c r="C505" s="238" t="s">
        <v>710</v>
      </c>
      <c r="D505" s="238"/>
      <c r="E505" s="142" t="s">
        <v>173</v>
      </c>
      <c r="F505" s="142" t="s">
        <v>72</v>
      </c>
      <c r="G505" s="143">
        <v>36310</v>
      </c>
    </row>
    <row r="506" spans="2:7" ht="15" customHeight="1">
      <c r="B506" s="140" t="s">
        <v>171</v>
      </c>
      <c r="C506" s="237" t="s">
        <v>711</v>
      </c>
      <c r="D506" s="237"/>
      <c r="E506" s="142" t="s">
        <v>173</v>
      </c>
      <c r="F506" s="142" t="s">
        <v>55</v>
      </c>
      <c r="G506" s="143">
        <v>19170</v>
      </c>
    </row>
    <row r="507" spans="2:7" ht="15" customHeight="1">
      <c r="B507" s="140" t="s">
        <v>171</v>
      </c>
      <c r="C507" s="237" t="s">
        <v>712</v>
      </c>
      <c r="D507" s="237"/>
      <c r="E507" s="142" t="s">
        <v>173</v>
      </c>
      <c r="F507" s="142" t="s">
        <v>47</v>
      </c>
      <c r="G507" s="143">
        <v>10960</v>
      </c>
    </row>
    <row r="508" spans="2:7" ht="15" customHeight="1">
      <c r="B508" s="140" t="s">
        <v>171</v>
      </c>
      <c r="C508" s="238" t="s">
        <v>713</v>
      </c>
      <c r="D508" s="238"/>
      <c r="E508" s="142" t="s">
        <v>173</v>
      </c>
      <c r="F508" s="142" t="s">
        <v>47</v>
      </c>
      <c r="G508" s="143">
        <v>8870</v>
      </c>
    </row>
    <row r="509" spans="2:7" ht="15" customHeight="1">
      <c r="B509" s="140" t="s">
        <v>171</v>
      </c>
      <c r="C509" s="237" t="s">
        <v>714</v>
      </c>
      <c r="D509" s="237"/>
      <c r="E509" s="142" t="s">
        <v>173</v>
      </c>
      <c r="F509" s="142" t="s">
        <v>47</v>
      </c>
      <c r="G509" s="143">
        <v>13790</v>
      </c>
    </row>
    <row r="510" spans="2:7" ht="15" customHeight="1">
      <c r="B510" s="140" t="s">
        <v>171</v>
      </c>
      <c r="C510" s="237" t="s">
        <v>715</v>
      </c>
      <c r="D510" s="237"/>
      <c r="E510" s="142" t="s">
        <v>173</v>
      </c>
      <c r="F510" s="142" t="s">
        <v>47</v>
      </c>
      <c r="G510" s="143">
        <v>17110</v>
      </c>
    </row>
    <row r="511" spans="2:7" ht="15" customHeight="1">
      <c r="B511" s="140" t="s">
        <v>171</v>
      </c>
      <c r="C511" s="237" t="s">
        <v>716</v>
      </c>
      <c r="D511" s="237"/>
      <c r="E511" s="142" t="s">
        <v>173</v>
      </c>
      <c r="F511" s="142" t="s">
        <v>47</v>
      </c>
      <c r="G511" s="143">
        <v>17270</v>
      </c>
    </row>
    <row r="512" spans="2:7" ht="15" customHeight="1">
      <c r="B512" s="140" t="s">
        <v>171</v>
      </c>
      <c r="C512" s="237" t="s">
        <v>717</v>
      </c>
      <c r="D512" s="237"/>
      <c r="E512" s="142" t="s">
        <v>173</v>
      </c>
      <c r="F512" s="142" t="s">
        <v>50</v>
      </c>
      <c r="G512" s="143">
        <v>5460</v>
      </c>
    </row>
    <row r="513" spans="2:7" ht="15" customHeight="1">
      <c r="B513" s="140" t="s">
        <v>171</v>
      </c>
      <c r="C513" s="238" t="s">
        <v>718</v>
      </c>
      <c r="D513" s="238"/>
      <c r="E513" s="142" t="s">
        <v>173</v>
      </c>
      <c r="F513" s="142" t="s">
        <v>47</v>
      </c>
      <c r="G513" s="143">
        <v>13400</v>
      </c>
    </row>
    <row r="514" spans="2:7" ht="15" customHeight="1">
      <c r="B514" s="140" t="s">
        <v>171</v>
      </c>
      <c r="C514" s="237" t="s">
        <v>719</v>
      </c>
      <c r="D514" s="237"/>
      <c r="E514" s="142" t="s">
        <v>173</v>
      </c>
      <c r="F514" s="142" t="s">
        <v>47</v>
      </c>
      <c r="G514" s="143">
        <v>4500</v>
      </c>
    </row>
    <row r="515" spans="2:7" ht="15" customHeight="1">
      <c r="B515" s="432" t="s">
        <v>171</v>
      </c>
      <c r="C515" s="519" t="s">
        <v>720</v>
      </c>
      <c r="D515" s="519"/>
      <c r="E515" s="428" t="s">
        <v>173</v>
      </c>
      <c r="F515" s="428" t="s">
        <v>72</v>
      </c>
      <c r="G515" s="434">
        <v>5060</v>
      </c>
    </row>
    <row r="516" spans="2:7" ht="15" customHeight="1">
      <c r="B516" s="432" t="s">
        <v>171</v>
      </c>
      <c r="C516" s="519" t="s">
        <v>721</v>
      </c>
      <c r="D516" s="519"/>
      <c r="E516" s="428" t="s">
        <v>173</v>
      </c>
      <c r="F516" s="428" t="s">
        <v>72</v>
      </c>
      <c r="G516" s="434">
        <v>1290</v>
      </c>
    </row>
    <row r="517" spans="2:7" ht="15" customHeight="1">
      <c r="B517" s="432" t="s">
        <v>171</v>
      </c>
      <c r="C517" s="519" t="s">
        <v>722</v>
      </c>
      <c r="D517" s="519"/>
      <c r="E517" s="428" t="s">
        <v>173</v>
      </c>
      <c r="F517" s="428"/>
      <c r="G517" s="434">
        <v>15000</v>
      </c>
    </row>
    <row r="518" spans="2:7" ht="15" customHeight="1">
      <c r="B518" s="432" t="s">
        <v>171</v>
      </c>
      <c r="C518" s="519" t="s">
        <v>723</v>
      </c>
      <c r="D518" s="519"/>
      <c r="E518" s="428" t="s">
        <v>173</v>
      </c>
      <c r="F518" s="428" t="s">
        <v>55</v>
      </c>
      <c r="G518" s="434">
        <v>18140</v>
      </c>
    </row>
    <row r="519" spans="2:7" ht="15" customHeight="1">
      <c r="B519" s="432" t="s">
        <v>171</v>
      </c>
      <c r="C519" s="519" t="s">
        <v>724</v>
      </c>
      <c r="D519" s="519"/>
      <c r="E519" s="428" t="s">
        <v>173</v>
      </c>
      <c r="F519" s="428" t="s">
        <v>183</v>
      </c>
      <c r="G519" s="434">
        <v>13510</v>
      </c>
    </row>
    <row r="520" spans="2:7" ht="15" customHeight="1">
      <c r="B520" s="432" t="s">
        <v>171</v>
      </c>
      <c r="C520" s="519" t="s">
        <v>725</v>
      </c>
      <c r="D520" s="519"/>
      <c r="E520" s="428" t="s">
        <v>173</v>
      </c>
      <c r="F520" s="428" t="s">
        <v>55</v>
      </c>
      <c r="G520" s="434">
        <v>1280</v>
      </c>
    </row>
    <row r="521" spans="2:7" ht="15" customHeight="1">
      <c r="B521" s="432" t="s">
        <v>171</v>
      </c>
      <c r="C521" s="519" t="s">
        <v>726</v>
      </c>
      <c r="D521" s="519"/>
      <c r="E521" s="428" t="s">
        <v>173</v>
      </c>
      <c r="F521" s="428" t="s">
        <v>55</v>
      </c>
      <c r="G521" s="434">
        <v>12000</v>
      </c>
    </row>
    <row r="522" spans="2:7" ht="15" customHeight="1">
      <c r="B522" s="432" t="s">
        <v>171</v>
      </c>
      <c r="C522" s="519" t="s">
        <v>727</v>
      </c>
      <c r="D522" s="519"/>
      <c r="E522" s="428" t="s">
        <v>173</v>
      </c>
      <c r="F522" s="428" t="s">
        <v>60</v>
      </c>
      <c r="G522" s="434">
        <v>50000</v>
      </c>
    </row>
    <row r="523" spans="2:7" ht="15" customHeight="1">
      <c r="B523" s="432" t="s">
        <v>171</v>
      </c>
      <c r="C523" s="517" t="s">
        <v>728</v>
      </c>
      <c r="D523" s="517"/>
      <c r="E523" s="428" t="s">
        <v>173</v>
      </c>
      <c r="F523" s="428" t="s">
        <v>60</v>
      </c>
      <c r="G523" s="434">
        <v>1980</v>
      </c>
    </row>
    <row r="524" spans="2:7" ht="15" customHeight="1">
      <c r="B524" s="432" t="s">
        <v>171</v>
      </c>
      <c r="C524" s="519" t="s">
        <v>729</v>
      </c>
      <c r="D524" s="519"/>
      <c r="E524" s="428" t="s">
        <v>173</v>
      </c>
      <c r="F524" s="428" t="s">
        <v>55</v>
      </c>
      <c r="G524" s="434">
        <v>8190</v>
      </c>
    </row>
    <row r="525" spans="2:7" ht="15" customHeight="1">
      <c r="B525" s="432" t="s">
        <v>171</v>
      </c>
      <c r="C525" s="519" t="s">
        <v>730</v>
      </c>
      <c r="D525" s="519"/>
      <c r="E525" s="428" t="s">
        <v>173</v>
      </c>
      <c r="F525" s="428" t="s">
        <v>55</v>
      </c>
      <c r="G525" s="434">
        <v>900</v>
      </c>
    </row>
    <row r="526" spans="2:7" ht="15" customHeight="1">
      <c r="B526" s="432" t="s">
        <v>171</v>
      </c>
      <c r="C526" s="519" t="s">
        <v>731</v>
      </c>
      <c r="D526" s="519"/>
      <c r="E526" s="428" t="s">
        <v>173</v>
      </c>
      <c r="F526" s="428" t="s">
        <v>55</v>
      </c>
      <c r="G526" s="434">
        <v>2160</v>
      </c>
    </row>
    <row r="527" spans="2:7" ht="15" customHeight="1">
      <c r="B527" s="432" t="s">
        <v>171</v>
      </c>
      <c r="C527" s="519" t="s">
        <v>732</v>
      </c>
      <c r="D527" s="519"/>
      <c r="E527" s="428" t="s">
        <v>173</v>
      </c>
      <c r="F527" s="428" t="s">
        <v>55</v>
      </c>
      <c r="G527" s="434">
        <v>5770</v>
      </c>
    </row>
    <row r="528" spans="2:7" ht="24">
      <c r="B528" s="432" t="s">
        <v>171</v>
      </c>
      <c r="C528" s="517" t="s">
        <v>733</v>
      </c>
      <c r="D528" s="517"/>
      <c r="E528" s="428" t="s">
        <v>173</v>
      </c>
      <c r="F528" s="428" t="s">
        <v>55</v>
      </c>
      <c r="G528" s="434">
        <v>1220</v>
      </c>
    </row>
    <row r="529" spans="2:7" ht="15" customHeight="1">
      <c r="B529" s="432" t="s">
        <v>171</v>
      </c>
      <c r="C529" s="519" t="s">
        <v>734</v>
      </c>
      <c r="D529" s="519"/>
      <c r="E529" s="428" t="s">
        <v>173</v>
      </c>
      <c r="F529" s="428" t="s">
        <v>55</v>
      </c>
      <c r="G529" s="434">
        <v>1200</v>
      </c>
    </row>
    <row r="530" spans="2:7" ht="15" customHeight="1">
      <c r="B530" s="432" t="s">
        <v>171</v>
      </c>
      <c r="C530" s="519" t="s">
        <v>735</v>
      </c>
      <c r="D530" s="519"/>
      <c r="E530" s="428" t="s">
        <v>173</v>
      </c>
      <c r="F530" s="428" t="s">
        <v>55</v>
      </c>
      <c r="G530" s="460">
        <v>1910</v>
      </c>
    </row>
    <row r="531" spans="2:7" ht="15" customHeight="1">
      <c r="B531" s="432" t="s">
        <v>171</v>
      </c>
      <c r="C531" s="519" t="s">
        <v>736</v>
      </c>
      <c r="D531" s="519"/>
      <c r="E531" s="428" t="s">
        <v>173</v>
      </c>
      <c r="F531" s="459" t="s">
        <v>55</v>
      </c>
      <c r="G531" s="460">
        <v>4790</v>
      </c>
    </row>
    <row r="532" spans="2:7" ht="15" customHeight="1">
      <c r="B532" s="432" t="s">
        <v>171</v>
      </c>
      <c r="C532" s="519" t="s">
        <v>737</v>
      </c>
      <c r="D532" s="519"/>
      <c r="E532" s="428" t="s">
        <v>173</v>
      </c>
      <c r="F532" s="459" t="s">
        <v>55</v>
      </c>
      <c r="G532" s="460">
        <v>2120</v>
      </c>
    </row>
    <row r="533" spans="2:7" ht="15" customHeight="1">
      <c r="B533" s="432" t="s">
        <v>171</v>
      </c>
      <c r="C533" s="519" t="s">
        <v>738</v>
      </c>
      <c r="D533" s="519"/>
      <c r="E533" s="428" t="s">
        <v>173</v>
      </c>
      <c r="F533" s="459" t="s">
        <v>55</v>
      </c>
      <c r="G533" s="460">
        <v>9910</v>
      </c>
    </row>
    <row r="534" spans="2:7" ht="15" customHeight="1">
      <c r="B534" s="432" t="s">
        <v>171</v>
      </c>
      <c r="C534" s="519" t="s">
        <v>739</v>
      </c>
      <c r="D534" s="519"/>
      <c r="E534" s="428" t="s">
        <v>173</v>
      </c>
      <c r="F534" s="459" t="s">
        <v>55</v>
      </c>
      <c r="G534" s="460">
        <v>3620</v>
      </c>
    </row>
    <row r="535" spans="2:7" ht="15" customHeight="1">
      <c r="B535" s="432" t="s">
        <v>171</v>
      </c>
      <c r="C535" s="519" t="s">
        <v>740</v>
      </c>
      <c r="D535" s="519"/>
      <c r="E535" s="428" t="s">
        <v>173</v>
      </c>
      <c r="F535" s="459" t="s">
        <v>55</v>
      </c>
      <c r="G535" s="460">
        <v>900</v>
      </c>
    </row>
    <row r="536" spans="2:7" ht="15" customHeight="1">
      <c r="B536" s="432" t="s">
        <v>171</v>
      </c>
      <c r="C536" s="519" t="s">
        <v>741</v>
      </c>
      <c r="D536" s="519"/>
      <c r="E536" s="428" t="s">
        <v>173</v>
      </c>
      <c r="F536" s="459" t="s">
        <v>55</v>
      </c>
      <c r="G536" s="460">
        <v>2600</v>
      </c>
    </row>
    <row r="537" spans="2:7" ht="15" customHeight="1">
      <c r="B537" s="432" t="s">
        <v>171</v>
      </c>
      <c r="C537" s="519" t="s">
        <v>742</v>
      </c>
      <c r="D537" s="519"/>
      <c r="E537" s="428" t="s">
        <v>173</v>
      </c>
      <c r="F537" s="459" t="s">
        <v>55</v>
      </c>
      <c r="G537" s="460">
        <v>17610</v>
      </c>
    </row>
    <row r="538" spans="2:7" ht="15" customHeight="1">
      <c r="B538" s="432" t="s">
        <v>171</v>
      </c>
      <c r="C538" s="519" t="s">
        <v>743</v>
      </c>
      <c r="D538" s="519"/>
      <c r="E538" s="428" t="s">
        <v>173</v>
      </c>
      <c r="F538" s="459" t="s">
        <v>55</v>
      </c>
      <c r="G538" s="460">
        <v>3200</v>
      </c>
    </row>
    <row r="539" spans="2:7" ht="15" customHeight="1">
      <c r="B539" s="432" t="s">
        <v>171</v>
      </c>
      <c r="C539" s="519" t="s">
        <v>744</v>
      </c>
      <c r="D539" s="519"/>
      <c r="E539" s="428" t="s">
        <v>173</v>
      </c>
      <c r="F539" s="459" t="s">
        <v>55</v>
      </c>
      <c r="G539" s="460">
        <v>1290</v>
      </c>
    </row>
    <row r="540" spans="2:7" ht="15" customHeight="1">
      <c r="B540" s="432" t="s">
        <v>171</v>
      </c>
      <c r="C540" s="519" t="s">
        <v>745</v>
      </c>
      <c r="D540" s="519"/>
      <c r="E540" s="428" t="s">
        <v>173</v>
      </c>
      <c r="F540" s="459" t="s">
        <v>55</v>
      </c>
      <c r="G540" s="460">
        <v>1290</v>
      </c>
    </row>
    <row r="541" spans="2:7" ht="15" customHeight="1">
      <c r="B541" s="432" t="s">
        <v>171</v>
      </c>
      <c r="C541" s="519" t="s">
        <v>746</v>
      </c>
      <c r="D541" s="519"/>
      <c r="E541" s="428" t="s">
        <v>173</v>
      </c>
      <c r="F541" s="459" t="s">
        <v>55</v>
      </c>
      <c r="G541" s="460">
        <v>35810</v>
      </c>
    </row>
    <row r="542" spans="2:7" ht="15" customHeight="1">
      <c r="B542" s="432" t="s">
        <v>171</v>
      </c>
      <c r="C542" s="519" t="s">
        <v>747</v>
      </c>
      <c r="D542" s="519"/>
      <c r="E542" s="428" t="s">
        <v>173</v>
      </c>
      <c r="F542" s="459" t="s">
        <v>55</v>
      </c>
      <c r="G542" s="460">
        <v>2860</v>
      </c>
    </row>
    <row r="543" spans="2:7" ht="15" customHeight="1">
      <c r="B543" s="432" t="s">
        <v>171</v>
      </c>
      <c r="C543" s="519" t="s">
        <v>748</v>
      </c>
      <c r="D543" s="519"/>
      <c r="E543" s="428" t="s">
        <v>173</v>
      </c>
      <c r="F543" s="459" t="s">
        <v>55</v>
      </c>
      <c r="G543" s="460">
        <v>2000</v>
      </c>
    </row>
    <row r="544" spans="2:7" ht="15" customHeight="1">
      <c r="B544" s="432" t="s">
        <v>171</v>
      </c>
      <c r="C544" s="519" t="s">
        <v>749</v>
      </c>
      <c r="D544" s="519"/>
      <c r="E544" s="428" t="s">
        <v>173</v>
      </c>
      <c r="F544" s="459" t="s">
        <v>55</v>
      </c>
      <c r="G544" s="460">
        <v>1290</v>
      </c>
    </row>
    <row r="545" spans="2:7" ht="15" customHeight="1">
      <c r="B545" s="432" t="s">
        <v>171</v>
      </c>
      <c r="C545" s="519" t="s">
        <v>750</v>
      </c>
      <c r="D545" s="519"/>
      <c r="E545" s="428" t="s">
        <v>173</v>
      </c>
      <c r="F545" s="459" t="s">
        <v>55</v>
      </c>
      <c r="G545" s="460">
        <v>1290</v>
      </c>
    </row>
    <row r="546" spans="2:7" ht="15" customHeight="1">
      <c r="B546" s="432" t="s">
        <v>171</v>
      </c>
      <c r="C546" s="519" t="s">
        <v>751</v>
      </c>
      <c r="D546" s="519"/>
      <c r="E546" s="428" t="s">
        <v>173</v>
      </c>
      <c r="F546" s="459" t="s">
        <v>55</v>
      </c>
      <c r="G546" s="460">
        <v>4770</v>
      </c>
    </row>
    <row r="547" spans="2:7" ht="15" customHeight="1">
      <c r="B547" s="432" t="s">
        <v>171</v>
      </c>
      <c r="C547" s="519" t="s">
        <v>752</v>
      </c>
      <c r="D547" s="519"/>
      <c r="E547" s="428" t="s">
        <v>173</v>
      </c>
      <c r="F547" s="459" t="s">
        <v>55</v>
      </c>
      <c r="G547" s="460">
        <v>3068.5</v>
      </c>
    </row>
    <row r="548" spans="2:7" ht="15" customHeight="1">
      <c r="B548" s="432" t="s">
        <v>171</v>
      </c>
      <c r="C548" s="519" t="s">
        <v>753</v>
      </c>
      <c r="D548" s="519"/>
      <c r="E548" s="428" t="s">
        <v>173</v>
      </c>
      <c r="F548" s="428" t="s">
        <v>60</v>
      </c>
      <c r="G548" s="460">
        <v>10420</v>
      </c>
    </row>
    <row r="549" spans="2:7" ht="15" customHeight="1">
      <c r="B549" s="432" t="s">
        <v>171</v>
      </c>
      <c r="C549" s="519" t="s">
        <v>754</v>
      </c>
      <c r="D549" s="519"/>
      <c r="E549" s="428" t="s">
        <v>173</v>
      </c>
      <c r="F549" s="459" t="s">
        <v>705</v>
      </c>
      <c r="G549" s="460">
        <v>25330</v>
      </c>
    </row>
    <row r="550" spans="2:7" ht="15" customHeight="1">
      <c r="B550" s="432" t="s">
        <v>171</v>
      </c>
      <c r="C550" s="519" t="s">
        <v>755</v>
      </c>
      <c r="D550" s="519"/>
      <c r="E550" s="428" t="s">
        <v>173</v>
      </c>
      <c r="F550" s="428" t="s">
        <v>60</v>
      </c>
      <c r="G550" s="460">
        <v>16700</v>
      </c>
    </row>
    <row r="551" spans="2:7" ht="15" customHeight="1">
      <c r="B551" s="432" t="s">
        <v>171</v>
      </c>
      <c r="C551" s="519" t="s">
        <v>756</v>
      </c>
      <c r="D551" s="519"/>
      <c r="E551" s="428" t="s">
        <v>173</v>
      </c>
      <c r="F551" s="459" t="s">
        <v>55</v>
      </c>
      <c r="G551" s="460">
        <v>28000</v>
      </c>
    </row>
    <row r="552" spans="2:7" ht="15" customHeight="1">
      <c r="B552" s="432" t="s">
        <v>171</v>
      </c>
      <c r="C552" s="517" t="s">
        <v>757</v>
      </c>
      <c r="D552" s="517"/>
      <c r="E552" s="428" t="s">
        <v>173</v>
      </c>
      <c r="F552" s="459" t="s">
        <v>705</v>
      </c>
      <c r="G552" s="460">
        <v>24150</v>
      </c>
    </row>
    <row r="553" spans="2:7" ht="15" customHeight="1">
      <c r="B553" s="432" t="s">
        <v>171</v>
      </c>
      <c r="C553" s="519" t="s">
        <v>758</v>
      </c>
      <c r="D553" s="519"/>
      <c r="E553" s="428" t="s">
        <v>173</v>
      </c>
      <c r="F553" s="428" t="s">
        <v>50</v>
      </c>
      <c r="G553" s="460">
        <v>24200</v>
      </c>
    </row>
    <row r="554" spans="2:7" ht="15" customHeight="1">
      <c r="B554" s="432" t="s">
        <v>171</v>
      </c>
      <c r="C554" s="517" t="s">
        <v>759</v>
      </c>
      <c r="D554" s="517"/>
      <c r="E554" s="428" t="s">
        <v>173</v>
      </c>
      <c r="F554" s="428" t="s">
        <v>60</v>
      </c>
      <c r="G554" s="460">
        <v>11850</v>
      </c>
    </row>
    <row r="555" spans="2:7" ht="15" customHeight="1">
      <c r="B555" s="432" t="s">
        <v>171</v>
      </c>
      <c r="C555" s="519" t="s">
        <v>760</v>
      </c>
      <c r="D555" s="519"/>
      <c r="E555" s="428" t="s">
        <v>173</v>
      </c>
      <c r="F555" s="428" t="s">
        <v>60</v>
      </c>
      <c r="G555" s="460">
        <v>92310</v>
      </c>
    </row>
    <row r="556" spans="2:7" ht="15" customHeight="1">
      <c r="B556" s="432" t="s">
        <v>171</v>
      </c>
      <c r="C556" s="519" t="s">
        <v>761</v>
      </c>
      <c r="D556" s="519"/>
      <c r="E556" s="428" t="s">
        <v>173</v>
      </c>
      <c r="F556" s="428" t="s">
        <v>60</v>
      </c>
      <c r="G556" s="460">
        <v>31100</v>
      </c>
    </row>
    <row r="557" spans="2:7" ht="15" customHeight="1">
      <c r="B557" s="432" t="s">
        <v>171</v>
      </c>
      <c r="C557" s="517" t="s">
        <v>762</v>
      </c>
      <c r="D557" s="517"/>
      <c r="E557" s="428" t="s">
        <v>173</v>
      </c>
      <c r="F557" s="428" t="s">
        <v>60</v>
      </c>
      <c r="G557" s="460">
        <v>17680</v>
      </c>
    </row>
    <row r="558" spans="2:7" ht="15" customHeight="1">
      <c r="B558" s="432" t="s">
        <v>171</v>
      </c>
      <c r="C558" s="519" t="s">
        <v>763</v>
      </c>
      <c r="D558" s="519"/>
      <c r="E558" s="428" t="s">
        <v>173</v>
      </c>
      <c r="F558" s="428" t="s">
        <v>60</v>
      </c>
      <c r="G558" s="460">
        <v>41930</v>
      </c>
    </row>
    <row r="559" spans="2:7" ht="15" customHeight="1">
      <c r="B559" s="432" t="s">
        <v>171</v>
      </c>
      <c r="C559" s="519" t="s">
        <v>764</v>
      </c>
      <c r="D559" s="519"/>
      <c r="E559" s="428" t="s">
        <v>173</v>
      </c>
      <c r="F559" s="428" t="s">
        <v>60</v>
      </c>
      <c r="G559" s="460">
        <v>5880</v>
      </c>
    </row>
    <row r="560" spans="2:7" ht="15" customHeight="1">
      <c r="B560" s="432" t="s">
        <v>171</v>
      </c>
      <c r="C560" s="519" t="s">
        <v>765</v>
      </c>
      <c r="D560" s="519"/>
      <c r="E560" s="428" t="s">
        <v>173</v>
      </c>
      <c r="F560" s="428" t="s">
        <v>60</v>
      </c>
      <c r="G560" s="460">
        <v>55120</v>
      </c>
    </row>
    <row r="561" spans="2:7" ht="15" customHeight="1">
      <c r="B561" s="432" t="s">
        <v>171</v>
      </c>
      <c r="C561" s="519" t="s">
        <v>766</v>
      </c>
      <c r="D561" s="519"/>
      <c r="E561" s="428" t="s">
        <v>173</v>
      </c>
      <c r="F561" s="428" t="s">
        <v>60</v>
      </c>
      <c r="G561" s="460">
        <v>22050</v>
      </c>
    </row>
    <row r="562" spans="2:7" ht="15" customHeight="1">
      <c r="B562" s="432" t="s">
        <v>171</v>
      </c>
      <c r="C562" s="519" t="s">
        <v>767</v>
      </c>
      <c r="D562" s="519"/>
      <c r="E562" s="428" t="s">
        <v>173</v>
      </c>
      <c r="F562" s="428" t="s">
        <v>60</v>
      </c>
      <c r="G562" s="460">
        <v>16920</v>
      </c>
    </row>
    <row r="563" spans="2:7" ht="15" customHeight="1">
      <c r="B563" s="432" t="s">
        <v>171</v>
      </c>
      <c r="C563" s="519" t="s">
        <v>768</v>
      </c>
      <c r="D563" s="519"/>
      <c r="E563" s="428" t="s">
        <v>173</v>
      </c>
      <c r="F563" s="459" t="s">
        <v>706</v>
      </c>
      <c r="G563" s="460">
        <v>8250</v>
      </c>
    </row>
    <row r="564" spans="2:7" ht="15" customHeight="1">
      <c r="B564" s="432" t="s">
        <v>171</v>
      </c>
      <c r="C564" s="519" t="s">
        <v>769</v>
      </c>
      <c r="D564" s="519"/>
      <c r="E564" s="428" t="s">
        <v>173</v>
      </c>
      <c r="F564" s="428" t="s">
        <v>50</v>
      </c>
      <c r="G564" s="460">
        <v>2460</v>
      </c>
    </row>
    <row r="565" spans="2:7" ht="15" customHeight="1">
      <c r="B565" s="432" t="s">
        <v>171</v>
      </c>
      <c r="C565" s="519" t="s">
        <v>770</v>
      </c>
      <c r="D565" s="519"/>
      <c r="E565" s="428" t="s">
        <v>173</v>
      </c>
      <c r="F565" s="428" t="s">
        <v>72</v>
      </c>
      <c r="G565" s="460">
        <v>12300</v>
      </c>
    </row>
    <row r="566" spans="2:7" ht="15" customHeight="1">
      <c r="B566" s="432" t="s">
        <v>171</v>
      </c>
      <c r="C566" s="519" t="s">
        <v>771</v>
      </c>
      <c r="D566" s="519"/>
      <c r="E566" s="428" t="s">
        <v>173</v>
      </c>
      <c r="F566" s="428" t="s">
        <v>72</v>
      </c>
      <c r="G566" s="460">
        <v>11807.33</v>
      </c>
    </row>
    <row r="567" spans="2:7" ht="15" customHeight="1">
      <c r="B567" s="432" t="s">
        <v>295</v>
      </c>
      <c r="C567" s="519" t="s">
        <v>772</v>
      </c>
      <c r="D567" s="519"/>
      <c r="E567" s="428" t="s">
        <v>274</v>
      </c>
      <c r="F567" s="428" t="s">
        <v>60</v>
      </c>
      <c r="G567" s="460">
        <v>216443.57</v>
      </c>
    </row>
    <row r="568" spans="2:7" ht="15" customHeight="1">
      <c r="B568" s="432" t="s">
        <v>295</v>
      </c>
      <c r="C568" s="519" t="s">
        <v>773</v>
      </c>
      <c r="D568" s="519"/>
      <c r="E568" s="428" t="s">
        <v>274</v>
      </c>
      <c r="F568" s="428" t="s">
        <v>47</v>
      </c>
      <c r="G568" s="460">
        <v>86419.96</v>
      </c>
    </row>
    <row r="569" spans="2:7" ht="15" customHeight="1">
      <c r="B569" s="432" t="s">
        <v>212</v>
      </c>
      <c r="C569" s="519" t="s">
        <v>774</v>
      </c>
      <c r="D569" s="519"/>
      <c r="E569" s="428" t="s">
        <v>214</v>
      </c>
      <c r="F569" s="459" t="s">
        <v>55</v>
      </c>
      <c r="G569" s="460">
        <v>84908.92</v>
      </c>
    </row>
    <row r="570" spans="2:7" ht="24">
      <c r="B570" s="242" t="s">
        <v>230</v>
      </c>
      <c r="C570" s="243" t="s">
        <v>775</v>
      </c>
      <c r="D570" s="243"/>
      <c r="E570" s="244" t="s">
        <v>347</v>
      </c>
      <c r="F570" s="245" t="s">
        <v>55</v>
      </c>
      <c r="G570" s="145">
        <v>217570.07</v>
      </c>
    </row>
    <row r="571" spans="2:7" ht="24">
      <c r="B571" s="242" t="s">
        <v>230</v>
      </c>
      <c r="C571" s="243" t="s">
        <v>776</v>
      </c>
      <c r="D571" s="243"/>
      <c r="E571" s="244" t="s">
        <v>348</v>
      </c>
      <c r="F571" s="245" t="s">
        <v>55</v>
      </c>
      <c r="G571" s="145">
        <v>514279.27</v>
      </c>
    </row>
    <row r="572" spans="2:7" ht="15" customHeight="1">
      <c r="B572" s="242" t="s">
        <v>230</v>
      </c>
      <c r="C572" s="243" t="s">
        <v>777</v>
      </c>
      <c r="D572" s="243"/>
      <c r="E572" s="244" t="s">
        <v>349</v>
      </c>
      <c r="F572" s="245"/>
      <c r="G572" s="145">
        <v>1084084.83</v>
      </c>
    </row>
    <row r="573" spans="2:7" ht="15" customHeight="1">
      <c r="B573" s="432" t="s">
        <v>230</v>
      </c>
      <c r="C573" s="519" t="s">
        <v>778</v>
      </c>
      <c r="D573" s="519"/>
      <c r="E573" s="428" t="s">
        <v>350</v>
      </c>
      <c r="F573" s="459"/>
      <c r="G573" s="460">
        <v>2325755.7000000002</v>
      </c>
    </row>
    <row r="574" spans="2:7" ht="15" customHeight="1">
      <c r="B574" s="242" t="s">
        <v>399</v>
      </c>
      <c r="C574" s="246" t="s">
        <v>779</v>
      </c>
      <c r="D574" s="246"/>
      <c r="E574" s="244"/>
      <c r="F574" s="245"/>
      <c r="G574" s="145">
        <v>-300</v>
      </c>
    </row>
    <row r="575" spans="2:7" ht="15" customHeight="1">
      <c r="B575" s="242" t="s">
        <v>400</v>
      </c>
      <c r="C575" s="246" t="s">
        <v>780</v>
      </c>
      <c r="D575" s="246"/>
      <c r="E575" s="244"/>
      <c r="F575" s="245"/>
      <c r="G575" s="145">
        <v>-1607133.71</v>
      </c>
    </row>
    <row r="576" spans="2:7" ht="15" customHeight="1">
      <c r="B576" s="432" t="s">
        <v>393</v>
      </c>
      <c r="C576" s="519" t="s">
        <v>783</v>
      </c>
      <c r="D576" s="519"/>
      <c r="E576" s="428" t="s">
        <v>373</v>
      </c>
      <c r="F576" s="459" t="s">
        <v>50</v>
      </c>
      <c r="G576" s="460">
        <v>110897.72</v>
      </c>
    </row>
    <row r="577" spans="2:7" ht="15" customHeight="1">
      <c r="B577" s="432" t="s">
        <v>394</v>
      </c>
      <c r="C577" s="519" t="s">
        <v>781</v>
      </c>
      <c r="D577" s="519"/>
      <c r="E577" s="428" t="s">
        <v>369</v>
      </c>
      <c r="F577" s="459" t="s">
        <v>55</v>
      </c>
      <c r="G577" s="460">
        <v>45041.49</v>
      </c>
    </row>
    <row r="578" spans="2:7" ht="15" customHeight="1">
      <c r="B578" s="432" t="s">
        <v>395</v>
      </c>
      <c r="C578" s="519" t="s">
        <v>782</v>
      </c>
      <c r="D578" s="519"/>
      <c r="E578" s="428" t="s">
        <v>390</v>
      </c>
      <c r="F578" s="459" t="s">
        <v>55</v>
      </c>
      <c r="G578" s="460">
        <v>88515.98</v>
      </c>
    </row>
    <row r="579" spans="2:7" ht="15" customHeight="1">
      <c r="B579" s="393" t="s">
        <v>635</v>
      </c>
      <c r="C579" s="399" t="s">
        <v>628</v>
      </c>
      <c r="D579" s="399"/>
      <c r="E579" s="388" t="s">
        <v>627</v>
      </c>
      <c r="F579" s="391" t="s">
        <v>625</v>
      </c>
      <c r="G579" s="400">
        <v>68.099999999999994</v>
      </c>
    </row>
    <row r="580" spans="2:7" ht="15" customHeight="1">
      <c r="B580" s="393" t="s">
        <v>635</v>
      </c>
      <c r="C580" s="399" t="s">
        <v>629</v>
      </c>
      <c r="D580" s="399"/>
      <c r="E580" s="388" t="s">
        <v>627</v>
      </c>
      <c r="F580" s="391" t="s">
        <v>626</v>
      </c>
      <c r="G580" s="400">
        <v>84.41</v>
      </c>
    </row>
    <row r="581" spans="2:7" ht="15" customHeight="1">
      <c r="B581" s="444" t="s">
        <v>634</v>
      </c>
      <c r="C581" s="520" t="s">
        <v>633</v>
      </c>
      <c r="D581" s="520"/>
      <c r="E581" s="521" t="s">
        <v>632</v>
      </c>
      <c r="F581" s="522" t="s">
        <v>630</v>
      </c>
      <c r="G581" s="523">
        <v>153447.34</v>
      </c>
    </row>
    <row r="582" spans="2:7" ht="15" customHeight="1">
      <c r="B582" s="444" t="s">
        <v>634</v>
      </c>
      <c r="C582" s="520" t="s">
        <v>633</v>
      </c>
      <c r="D582" s="520"/>
      <c r="E582" s="521" t="s">
        <v>632</v>
      </c>
      <c r="F582" s="522" t="s">
        <v>631</v>
      </c>
      <c r="G582" s="523">
        <v>11126.73</v>
      </c>
    </row>
    <row r="583" spans="2:7" ht="15" customHeight="1">
      <c r="B583" s="247" t="s">
        <v>870</v>
      </c>
      <c r="C583" s="248" t="s">
        <v>682</v>
      </c>
      <c r="D583" s="248"/>
      <c r="E583" s="249" t="s">
        <v>173</v>
      </c>
      <c r="F583" s="250"/>
      <c r="G583" s="195">
        <v>49970</v>
      </c>
    </row>
    <row r="584" spans="2:7" ht="15" customHeight="1">
      <c r="B584" s="247" t="s">
        <v>870</v>
      </c>
      <c r="C584" s="248" t="s">
        <v>683</v>
      </c>
      <c r="D584" s="248"/>
      <c r="E584" s="249" t="s">
        <v>173</v>
      </c>
      <c r="F584" s="250"/>
      <c r="G584" s="195">
        <v>9150</v>
      </c>
    </row>
    <row r="585" spans="2:7" ht="15" customHeight="1">
      <c r="B585" s="247" t="s">
        <v>870</v>
      </c>
      <c r="C585" s="248" t="s">
        <v>872</v>
      </c>
      <c r="D585" s="248"/>
      <c r="E585" s="249" t="s">
        <v>173</v>
      </c>
      <c r="F585" s="250"/>
      <c r="G585" s="195">
        <v>7000</v>
      </c>
    </row>
    <row r="586" spans="2:7" ht="15" customHeight="1">
      <c r="B586" s="247" t="s">
        <v>868</v>
      </c>
      <c r="C586" s="248" t="s">
        <v>267</v>
      </c>
      <c r="D586" s="248"/>
      <c r="E586" s="249" t="s">
        <v>268</v>
      </c>
      <c r="F586" s="250" t="s">
        <v>47</v>
      </c>
      <c r="G586" s="195">
        <v>3225.62</v>
      </c>
    </row>
    <row r="587" spans="2:7" ht="28.5" customHeight="1">
      <c r="B587" s="247" t="s">
        <v>1165</v>
      </c>
      <c r="C587" s="248" t="s">
        <v>1170</v>
      </c>
      <c r="D587" s="570" t="s">
        <v>1166</v>
      </c>
      <c r="E587" s="249" t="s">
        <v>1169</v>
      </c>
      <c r="F587" s="250" t="s">
        <v>55</v>
      </c>
      <c r="G587" s="195">
        <v>492684.81</v>
      </c>
    </row>
    <row r="588" spans="2:7" ht="29.25" customHeight="1">
      <c r="B588" s="247" t="s">
        <v>1165</v>
      </c>
      <c r="C588" s="248" t="s">
        <v>1170</v>
      </c>
      <c r="D588" s="570" t="s">
        <v>1167</v>
      </c>
      <c r="E588" s="249" t="s">
        <v>1169</v>
      </c>
      <c r="F588" s="250"/>
      <c r="G588" s="195">
        <v>3137347.39</v>
      </c>
    </row>
    <row r="589" spans="2:7" ht="27.75" customHeight="1">
      <c r="B589" s="247" t="s">
        <v>1165</v>
      </c>
      <c r="C589" s="248" t="s">
        <v>1170</v>
      </c>
      <c r="D589" s="570" t="s">
        <v>1168</v>
      </c>
      <c r="E589" s="249" t="s">
        <v>1169</v>
      </c>
      <c r="F589" s="250"/>
      <c r="G589" s="195">
        <v>65905.649999999994</v>
      </c>
    </row>
    <row r="590" spans="2:7" ht="15" customHeight="1" thickBot="1">
      <c r="B590" s="247"/>
      <c r="C590" s="251"/>
      <c r="D590" s="251"/>
      <c r="E590" s="249"/>
      <c r="F590" s="250"/>
      <c r="G590" s="195"/>
    </row>
    <row r="591" spans="2:7" ht="18" customHeight="1" thickTop="1" thickBot="1">
      <c r="B591" s="196"/>
      <c r="C591" s="150" t="s">
        <v>1162</v>
      </c>
      <c r="D591" s="411"/>
      <c r="E591" s="151"/>
      <c r="F591" s="252"/>
      <c r="G591" s="197">
        <f>SUM(G495:G590)</f>
        <v>8365225.2300000004</v>
      </c>
    </row>
    <row r="592" spans="2:7" ht="13.5" thickTop="1">
      <c r="B592" s="124"/>
      <c r="F592" s="124"/>
      <c r="G592" s="126"/>
    </row>
    <row r="593" spans="2:9">
      <c r="B593" s="124"/>
      <c r="F593" s="124"/>
      <c r="G593" s="126"/>
    </row>
    <row r="594" spans="2:9">
      <c r="B594" s="124"/>
      <c r="F594" s="124"/>
      <c r="G594" s="126"/>
    </row>
    <row r="595" spans="2:9">
      <c r="B595" s="124"/>
      <c r="F595" s="124"/>
      <c r="G595" s="126"/>
    </row>
    <row r="596" spans="2:9">
      <c r="B596" s="121" t="s">
        <v>587</v>
      </c>
      <c r="C596" s="121"/>
      <c r="D596" s="121"/>
      <c r="E596" s="153"/>
      <c r="F596" s="124"/>
      <c r="G596" s="126"/>
    </row>
    <row r="597" spans="2:9">
      <c r="B597" s="121" t="s">
        <v>7</v>
      </c>
      <c r="C597" s="121"/>
      <c r="D597" s="121"/>
      <c r="E597" s="153"/>
      <c r="F597" s="124"/>
      <c r="G597" s="126"/>
    </row>
    <row r="598" spans="2:9" ht="15" customHeight="1">
      <c r="B598" s="124"/>
      <c r="F598" s="124"/>
      <c r="G598" s="126"/>
    </row>
    <row r="599" spans="2:9" ht="15" customHeight="1">
      <c r="B599" s="124"/>
      <c r="C599" s="125"/>
      <c r="D599" s="125"/>
      <c r="E599" s="124"/>
      <c r="F599" s="124"/>
      <c r="G599" s="126"/>
    </row>
    <row r="600" spans="2:9">
      <c r="B600" s="581" t="s">
        <v>5</v>
      </c>
      <c r="C600" s="581"/>
      <c r="D600" s="581"/>
      <c r="E600" s="581"/>
      <c r="F600" s="581"/>
      <c r="G600" s="581"/>
    </row>
    <row r="601" spans="2:9" ht="15" customHeight="1">
      <c r="B601" s="124"/>
      <c r="C601" s="125"/>
      <c r="D601" s="125"/>
      <c r="E601" s="124"/>
      <c r="F601" s="124"/>
      <c r="G601" s="126"/>
    </row>
    <row r="602" spans="2:9">
      <c r="B602" s="124"/>
      <c r="C602" s="127" t="s">
        <v>636</v>
      </c>
      <c r="D602" s="127"/>
      <c r="E602" s="128"/>
      <c r="F602" s="128"/>
      <c r="G602" s="126"/>
    </row>
    <row r="603" spans="2:9">
      <c r="B603" s="124"/>
      <c r="C603" s="127" t="s">
        <v>637</v>
      </c>
      <c r="D603" s="127"/>
      <c r="E603" s="124"/>
      <c r="F603" s="124"/>
      <c r="G603" s="126"/>
    </row>
    <row r="604" spans="2:9" ht="15" customHeight="1" thickBot="1">
      <c r="B604" s="124"/>
      <c r="C604" s="125"/>
      <c r="D604" s="125"/>
      <c r="E604" s="124"/>
      <c r="F604" s="124"/>
      <c r="G604" s="126"/>
    </row>
    <row r="605" spans="2:9" ht="18" customHeight="1" thickTop="1" thickBot="1">
      <c r="B605" s="160" t="s">
        <v>44</v>
      </c>
      <c r="C605" s="161" t="s">
        <v>6</v>
      </c>
      <c r="D605" s="161" t="s">
        <v>960</v>
      </c>
      <c r="E605" s="162" t="s">
        <v>580</v>
      </c>
      <c r="F605" s="161" t="s">
        <v>961</v>
      </c>
      <c r="G605" s="163" t="s">
        <v>581</v>
      </c>
    </row>
    <row r="606" spans="2:9" s="1" customFormat="1" ht="18" customHeight="1" thickTop="1" thickBot="1">
      <c r="B606" s="134"/>
      <c r="C606" s="135"/>
      <c r="D606" s="135"/>
      <c r="E606" s="136"/>
      <c r="F606" s="135"/>
      <c r="G606" s="194"/>
      <c r="H606" s="308"/>
      <c r="I606" s="310"/>
    </row>
    <row r="607" spans="2:9" ht="15" customHeight="1" thickTop="1">
      <c r="B607" s="253" t="s">
        <v>45</v>
      </c>
      <c r="C607" s="241" t="s">
        <v>309</v>
      </c>
      <c r="D607" s="420"/>
      <c r="E607" s="138" t="s">
        <v>310</v>
      </c>
      <c r="F607" s="138" t="s">
        <v>55</v>
      </c>
      <c r="G607" s="254">
        <v>79506.210000000006</v>
      </c>
    </row>
    <row r="608" spans="2:9" ht="15" customHeight="1">
      <c r="B608" s="217" t="s">
        <v>45</v>
      </c>
      <c r="C608" s="237" t="s">
        <v>311</v>
      </c>
      <c r="D608" s="237"/>
      <c r="E608" s="142" t="s">
        <v>312</v>
      </c>
      <c r="F608" s="142" t="s">
        <v>47</v>
      </c>
      <c r="G608" s="255">
        <v>3124.86</v>
      </c>
    </row>
    <row r="609" spans="2:7" ht="15" customHeight="1">
      <c r="B609" s="217" t="s">
        <v>45</v>
      </c>
      <c r="C609" s="237" t="s">
        <v>313</v>
      </c>
      <c r="D609" s="237"/>
      <c r="E609" s="142" t="s">
        <v>314</v>
      </c>
      <c r="F609" s="142" t="s">
        <v>60</v>
      </c>
      <c r="G609" s="255">
        <v>66088.12</v>
      </c>
    </row>
    <row r="610" spans="2:7" ht="15" customHeight="1">
      <c r="B610" s="217" t="s">
        <v>45</v>
      </c>
      <c r="C610" s="236" t="s">
        <v>315</v>
      </c>
      <c r="D610" s="236"/>
      <c r="E610" s="169" t="s">
        <v>316</v>
      </c>
      <c r="F610" s="169" t="s">
        <v>47</v>
      </c>
      <c r="G610" s="255">
        <v>27650.87</v>
      </c>
    </row>
    <row r="611" spans="2:7" ht="15" customHeight="1">
      <c r="B611" s="217" t="s">
        <v>45</v>
      </c>
      <c r="C611" s="236" t="s">
        <v>317</v>
      </c>
      <c r="D611" s="236"/>
      <c r="E611" s="169" t="s">
        <v>318</v>
      </c>
      <c r="F611" s="169" t="s">
        <v>50</v>
      </c>
      <c r="G611" s="255">
        <v>23631.96</v>
      </c>
    </row>
    <row r="612" spans="2:7" ht="15" customHeight="1">
      <c r="B612" s="217" t="s">
        <v>45</v>
      </c>
      <c r="C612" s="236" t="s">
        <v>319</v>
      </c>
      <c r="D612" s="236"/>
      <c r="E612" s="169" t="s">
        <v>320</v>
      </c>
      <c r="F612" s="169" t="s">
        <v>55</v>
      </c>
      <c r="G612" s="255">
        <v>44178.39</v>
      </c>
    </row>
    <row r="613" spans="2:7" ht="15" customHeight="1">
      <c r="B613" s="217" t="s">
        <v>45</v>
      </c>
      <c r="C613" s="236" t="s">
        <v>321</v>
      </c>
      <c r="D613" s="236"/>
      <c r="E613" s="169" t="s">
        <v>322</v>
      </c>
      <c r="F613" s="169" t="s">
        <v>60</v>
      </c>
      <c r="G613" s="255">
        <v>19644.11</v>
      </c>
    </row>
    <row r="614" spans="2:7" ht="15" customHeight="1">
      <c r="B614" s="217" t="s">
        <v>45</v>
      </c>
      <c r="C614" s="236" t="s">
        <v>323</v>
      </c>
      <c r="D614" s="236"/>
      <c r="E614" s="169" t="s">
        <v>324</v>
      </c>
      <c r="F614" s="169" t="s">
        <v>55</v>
      </c>
      <c r="G614" s="255">
        <v>38907.72</v>
      </c>
    </row>
    <row r="615" spans="2:7" ht="15" customHeight="1">
      <c r="B615" s="217" t="s">
        <v>45</v>
      </c>
      <c r="C615" s="236" t="s">
        <v>325</v>
      </c>
      <c r="D615" s="236"/>
      <c r="E615" s="169" t="s">
        <v>129</v>
      </c>
      <c r="F615" s="169" t="s">
        <v>55</v>
      </c>
      <c r="G615" s="255">
        <v>30409.03</v>
      </c>
    </row>
    <row r="616" spans="2:7" ht="15" customHeight="1">
      <c r="B616" s="217" t="s">
        <v>45</v>
      </c>
      <c r="C616" s="236" t="s">
        <v>326</v>
      </c>
      <c r="D616" s="236"/>
      <c r="E616" s="169" t="s">
        <v>327</v>
      </c>
      <c r="F616" s="169" t="s">
        <v>47</v>
      </c>
      <c r="G616" s="255">
        <v>26591.5</v>
      </c>
    </row>
    <row r="617" spans="2:7" ht="15" customHeight="1">
      <c r="B617" s="496" t="s">
        <v>161</v>
      </c>
      <c r="C617" s="458" t="s">
        <v>328</v>
      </c>
      <c r="D617" s="458"/>
      <c r="E617" s="428" t="s">
        <v>163</v>
      </c>
      <c r="F617" s="459" t="s">
        <v>47</v>
      </c>
      <c r="G617" s="524">
        <v>27859.25</v>
      </c>
    </row>
    <row r="618" spans="2:7" ht="15" customHeight="1">
      <c r="B618" s="496" t="s">
        <v>161</v>
      </c>
      <c r="C618" s="458" t="s">
        <v>329</v>
      </c>
      <c r="D618" s="458"/>
      <c r="E618" s="428" t="s">
        <v>163</v>
      </c>
      <c r="F618" s="459" t="s">
        <v>47</v>
      </c>
      <c r="G618" s="524">
        <v>51556.22</v>
      </c>
    </row>
    <row r="619" spans="2:7" ht="15" customHeight="1">
      <c r="B619" s="496" t="s">
        <v>165</v>
      </c>
      <c r="C619" s="458" t="s">
        <v>330</v>
      </c>
      <c r="D619" s="458"/>
      <c r="E619" s="428" t="s">
        <v>167</v>
      </c>
      <c r="F619" s="459" t="s">
        <v>47</v>
      </c>
      <c r="G619" s="524">
        <v>30391.59</v>
      </c>
    </row>
    <row r="620" spans="2:7" ht="15" customHeight="1">
      <c r="B620" s="496" t="s">
        <v>165</v>
      </c>
      <c r="C620" s="458" t="s">
        <v>331</v>
      </c>
      <c r="D620" s="458"/>
      <c r="E620" s="428" t="s">
        <v>167</v>
      </c>
      <c r="F620" s="459" t="s">
        <v>47</v>
      </c>
      <c r="G620" s="524">
        <v>30074.46</v>
      </c>
    </row>
    <row r="621" spans="2:7" ht="15" customHeight="1">
      <c r="B621" s="217" t="s">
        <v>171</v>
      </c>
      <c r="C621" s="141" t="s">
        <v>785</v>
      </c>
      <c r="D621" s="141"/>
      <c r="E621" s="142" t="s">
        <v>173</v>
      </c>
      <c r="F621" s="144" t="s">
        <v>784</v>
      </c>
      <c r="G621" s="256">
        <v>4710</v>
      </c>
    </row>
    <row r="622" spans="2:7" ht="15" customHeight="1">
      <c r="B622" s="496" t="s">
        <v>171</v>
      </c>
      <c r="C622" s="458" t="s">
        <v>786</v>
      </c>
      <c r="D622" s="458"/>
      <c r="E622" s="428" t="s">
        <v>173</v>
      </c>
      <c r="F622" s="459" t="s">
        <v>55</v>
      </c>
      <c r="G622" s="524">
        <v>2400</v>
      </c>
    </row>
    <row r="623" spans="2:7" ht="15" customHeight="1">
      <c r="B623" s="496" t="s">
        <v>171</v>
      </c>
      <c r="C623" s="458" t="s">
        <v>787</v>
      </c>
      <c r="D623" s="458"/>
      <c r="E623" s="428" t="s">
        <v>173</v>
      </c>
      <c r="F623" s="459" t="s">
        <v>55</v>
      </c>
      <c r="G623" s="524">
        <v>51180</v>
      </c>
    </row>
    <row r="624" spans="2:7" ht="15" customHeight="1">
      <c r="B624" s="496" t="s">
        <v>171</v>
      </c>
      <c r="C624" s="458" t="s">
        <v>788</v>
      </c>
      <c r="D624" s="458"/>
      <c r="E624" s="428" t="s">
        <v>173</v>
      </c>
      <c r="F624" s="459"/>
      <c r="G624" s="524">
        <v>5040</v>
      </c>
    </row>
    <row r="625" spans="2:7" ht="15" customHeight="1">
      <c r="B625" s="496" t="s">
        <v>171</v>
      </c>
      <c r="C625" s="458" t="s">
        <v>789</v>
      </c>
      <c r="D625" s="458"/>
      <c r="E625" s="428" t="s">
        <v>173</v>
      </c>
      <c r="F625" s="459" t="s">
        <v>705</v>
      </c>
      <c r="G625" s="524">
        <v>14630</v>
      </c>
    </row>
    <row r="626" spans="2:7" ht="15" customHeight="1">
      <c r="B626" s="496" t="s">
        <v>171</v>
      </c>
      <c r="C626" s="458" t="s">
        <v>790</v>
      </c>
      <c r="D626" s="458"/>
      <c r="E626" s="428" t="s">
        <v>173</v>
      </c>
      <c r="F626" s="459" t="s">
        <v>60</v>
      </c>
      <c r="G626" s="524">
        <v>20351.93</v>
      </c>
    </row>
    <row r="627" spans="2:7" ht="15" customHeight="1">
      <c r="B627" s="496" t="s">
        <v>171</v>
      </c>
      <c r="C627" s="458" t="s">
        <v>791</v>
      </c>
      <c r="D627" s="458"/>
      <c r="E627" s="428" t="s">
        <v>173</v>
      </c>
      <c r="F627" s="459" t="s">
        <v>60</v>
      </c>
      <c r="G627" s="524">
        <v>19255.34</v>
      </c>
    </row>
    <row r="628" spans="2:7" ht="15" customHeight="1">
      <c r="B628" s="496" t="s">
        <v>171</v>
      </c>
      <c r="C628" s="458" t="s">
        <v>792</v>
      </c>
      <c r="D628" s="458"/>
      <c r="E628" s="428" t="s">
        <v>173</v>
      </c>
      <c r="F628" s="459" t="s">
        <v>60</v>
      </c>
      <c r="G628" s="524">
        <v>5460</v>
      </c>
    </row>
    <row r="629" spans="2:7" ht="15" customHeight="1">
      <c r="B629" s="496" t="s">
        <v>295</v>
      </c>
      <c r="C629" s="458" t="s">
        <v>793</v>
      </c>
      <c r="D629" s="458"/>
      <c r="E629" s="428" t="s">
        <v>274</v>
      </c>
      <c r="F629" s="459" t="s">
        <v>67</v>
      </c>
      <c r="G629" s="524">
        <v>26103.88</v>
      </c>
    </row>
    <row r="630" spans="2:7" ht="15" customHeight="1">
      <c r="B630" s="514" t="s">
        <v>212</v>
      </c>
      <c r="C630" s="525" t="s">
        <v>794</v>
      </c>
      <c r="D630" s="526"/>
      <c r="E630" s="527" t="s">
        <v>214</v>
      </c>
      <c r="F630" s="528" t="s">
        <v>55</v>
      </c>
      <c r="G630" s="529">
        <v>25379.29</v>
      </c>
    </row>
    <row r="631" spans="2:7" ht="15" customHeight="1">
      <c r="B631" s="496" t="s">
        <v>396</v>
      </c>
      <c r="C631" s="458" t="s">
        <v>795</v>
      </c>
      <c r="D631" s="458"/>
      <c r="E631" s="428" t="s">
        <v>373</v>
      </c>
      <c r="F631" s="459" t="s">
        <v>47</v>
      </c>
      <c r="G631" s="524">
        <v>56224.23</v>
      </c>
    </row>
    <row r="632" spans="2:7" ht="15" customHeight="1">
      <c r="B632" s="496" t="s">
        <v>397</v>
      </c>
      <c r="C632" s="458" t="s">
        <v>796</v>
      </c>
      <c r="D632" s="458"/>
      <c r="E632" s="428" t="s">
        <v>390</v>
      </c>
      <c r="F632" s="459" t="s">
        <v>47</v>
      </c>
      <c r="G632" s="524">
        <v>91732.35</v>
      </c>
    </row>
    <row r="633" spans="2:7" ht="15" customHeight="1">
      <c r="B633" s="514" t="s">
        <v>398</v>
      </c>
      <c r="C633" s="530" t="s">
        <v>797</v>
      </c>
      <c r="D633" s="530"/>
      <c r="E633" s="521" t="s">
        <v>384</v>
      </c>
      <c r="F633" s="522" t="s">
        <v>60</v>
      </c>
      <c r="G633" s="531">
        <v>36449.06</v>
      </c>
    </row>
    <row r="634" spans="2:7" ht="15" customHeight="1">
      <c r="B634" s="532" t="s">
        <v>474</v>
      </c>
      <c r="C634" s="458" t="s">
        <v>798</v>
      </c>
      <c r="D634" s="458"/>
      <c r="E634" s="428" t="s">
        <v>475</v>
      </c>
      <c r="F634" s="459" t="s">
        <v>55</v>
      </c>
      <c r="G634" s="524">
        <v>29989.17</v>
      </c>
    </row>
    <row r="635" spans="2:7" ht="24">
      <c r="B635" s="532" t="s">
        <v>873</v>
      </c>
      <c r="C635" s="518" t="s">
        <v>874</v>
      </c>
      <c r="D635" s="518"/>
      <c r="E635" s="428" t="s">
        <v>875</v>
      </c>
      <c r="F635" s="459" t="s">
        <v>67</v>
      </c>
      <c r="G635" s="524">
        <v>58657.11</v>
      </c>
    </row>
    <row r="636" spans="2:7" ht="24">
      <c r="B636" s="532" t="s">
        <v>873</v>
      </c>
      <c r="C636" s="518" t="s">
        <v>874</v>
      </c>
      <c r="D636" s="518"/>
      <c r="E636" s="428" t="s">
        <v>875</v>
      </c>
      <c r="F636" s="459" t="s">
        <v>67</v>
      </c>
      <c r="G636" s="524">
        <v>494855.73</v>
      </c>
    </row>
    <row r="637" spans="2:7" ht="24">
      <c r="B637" s="532" t="s">
        <v>873</v>
      </c>
      <c r="C637" s="518" t="s">
        <v>874</v>
      </c>
      <c r="D637" s="518"/>
      <c r="E637" s="428" t="s">
        <v>875</v>
      </c>
      <c r="F637" s="459" t="s">
        <v>67</v>
      </c>
      <c r="G637" s="524">
        <v>337.5</v>
      </c>
    </row>
    <row r="638" spans="2:7" ht="24">
      <c r="B638" s="532" t="s">
        <v>873</v>
      </c>
      <c r="C638" s="518" t="s">
        <v>874</v>
      </c>
      <c r="D638" s="518"/>
      <c r="E638" s="428" t="s">
        <v>875</v>
      </c>
      <c r="F638" s="459" t="s">
        <v>67</v>
      </c>
      <c r="G638" s="524">
        <v>2343</v>
      </c>
    </row>
    <row r="639" spans="2:7" ht="24">
      <c r="B639" s="532" t="s">
        <v>873</v>
      </c>
      <c r="C639" s="518" t="s">
        <v>874</v>
      </c>
      <c r="D639" s="518"/>
      <c r="E639" s="428" t="s">
        <v>875</v>
      </c>
      <c r="F639" s="459" t="s">
        <v>67</v>
      </c>
      <c r="G639" s="524">
        <v>11731.11</v>
      </c>
    </row>
    <row r="640" spans="2:7" ht="15" customHeight="1">
      <c r="B640" s="532" t="s">
        <v>876</v>
      </c>
      <c r="C640" s="458" t="s">
        <v>877</v>
      </c>
      <c r="D640" s="458"/>
      <c r="E640" s="428" t="s">
        <v>878</v>
      </c>
      <c r="F640" s="459" t="s">
        <v>55</v>
      </c>
      <c r="G640" s="524">
        <v>23697.75</v>
      </c>
    </row>
    <row r="641" spans="2:9" ht="15" customHeight="1">
      <c r="B641" s="532" t="s">
        <v>879</v>
      </c>
      <c r="C641" s="458" t="s">
        <v>880</v>
      </c>
      <c r="D641" s="459" t="s">
        <v>882</v>
      </c>
      <c r="E641" s="428" t="s">
        <v>881</v>
      </c>
      <c r="F641" s="459" t="s">
        <v>67</v>
      </c>
      <c r="G641" s="524">
        <v>69432.479999999996</v>
      </c>
    </row>
    <row r="642" spans="2:9" ht="15" customHeight="1">
      <c r="B642" s="532" t="s">
        <v>879</v>
      </c>
      <c r="C642" s="458" t="s">
        <v>880</v>
      </c>
      <c r="D642" s="459" t="s">
        <v>883</v>
      </c>
      <c r="E642" s="428" t="s">
        <v>881</v>
      </c>
      <c r="F642" s="459" t="s">
        <v>67</v>
      </c>
      <c r="G642" s="524">
        <v>2695.41</v>
      </c>
    </row>
    <row r="643" spans="2:9" ht="15" customHeight="1">
      <c r="B643" s="532" t="s">
        <v>879</v>
      </c>
      <c r="C643" s="458" t="s">
        <v>880</v>
      </c>
      <c r="D643" s="459" t="s">
        <v>884</v>
      </c>
      <c r="E643" s="428" t="s">
        <v>881</v>
      </c>
      <c r="F643" s="459" t="s">
        <v>67</v>
      </c>
      <c r="G643" s="524">
        <v>738969.1</v>
      </c>
    </row>
    <row r="644" spans="2:9" ht="15" customHeight="1">
      <c r="B644" s="532" t="s">
        <v>879</v>
      </c>
      <c r="C644" s="458" t="s">
        <v>880</v>
      </c>
      <c r="D644" s="459" t="s">
        <v>885</v>
      </c>
      <c r="E644" s="428" t="s">
        <v>881</v>
      </c>
      <c r="F644" s="459" t="s">
        <v>67</v>
      </c>
      <c r="G644" s="524">
        <v>535.59</v>
      </c>
    </row>
    <row r="645" spans="2:9" ht="15" customHeight="1">
      <c r="B645" s="532" t="s">
        <v>879</v>
      </c>
      <c r="C645" s="458" t="s">
        <v>880</v>
      </c>
      <c r="D645" s="459" t="s">
        <v>886</v>
      </c>
      <c r="E645" s="428" t="s">
        <v>881</v>
      </c>
      <c r="F645" s="459" t="s">
        <v>67</v>
      </c>
      <c r="G645" s="524">
        <v>126971</v>
      </c>
    </row>
    <row r="646" spans="2:9" ht="15" customHeight="1">
      <c r="B646" s="532" t="s">
        <v>879</v>
      </c>
      <c r="C646" s="458" t="s">
        <v>880</v>
      </c>
      <c r="D646" s="459" t="s">
        <v>887</v>
      </c>
      <c r="E646" s="428" t="s">
        <v>881</v>
      </c>
      <c r="F646" s="459" t="s">
        <v>67</v>
      </c>
      <c r="G646" s="524">
        <v>10950</v>
      </c>
    </row>
    <row r="647" spans="2:9" ht="27" customHeight="1">
      <c r="B647" s="532" t="s">
        <v>1012</v>
      </c>
      <c r="C647" s="518" t="s">
        <v>1013</v>
      </c>
      <c r="D647" s="428" t="s">
        <v>1010</v>
      </c>
      <c r="E647" s="428" t="s">
        <v>1011</v>
      </c>
      <c r="F647" s="459" t="s">
        <v>47</v>
      </c>
      <c r="G647" s="524">
        <v>322935.01</v>
      </c>
    </row>
    <row r="648" spans="2:9" s="571" customFormat="1" ht="27" customHeight="1">
      <c r="B648" s="572" t="s">
        <v>1148</v>
      </c>
      <c r="C648" s="573" t="s">
        <v>1171</v>
      </c>
      <c r="D648" s="244" t="s">
        <v>1172</v>
      </c>
      <c r="E648" s="244" t="s">
        <v>1173</v>
      </c>
      <c r="F648" s="245"/>
      <c r="G648" s="256">
        <v>40861.129999999997</v>
      </c>
      <c r="H648" s="308"/>
      <c r="I648" s="309"/>
    </row>
    <row r="649" spans="2:9" s="571" customFormat="1" ht="27" customHeight="1">
      <c r="B649" s="572"/>
      <c r="C649" s="573"/>
      <c r="D649" s="244"/>
      <c r="E649" s="244"/>
      <c r="F649" s="245"/>
      <c r="G649" s="256"/>
      <c r="H649" s="308"/>
      <c r="I649" s="309"/>
    </row>
    <row r="650" spans="2:9" ht="15" customHeight="1" thickBot="1">
      <c r="B650" s="257"/>
      <c r="C650" s="141"/>
      <c r="D650" s="574"/>
      <c r="E650" s="240"/>
      <c r="F650" s="575"/>
      <c r="G650" s="576"/>
    </row>
    <row r="651" spans="2:9" ht="15" customHeight="1" thickTop="1" thickBot="1">
      <c r="B651" s="124"/>
      <c r="C651" s="150" t="s">
        <v>1162</v>
      </c>
      <c r="D651" s="577"/>
      <c r="E651" s="578"/>
      <c r="F651" s="579"/>
      <c r="G651" s="580">
        <f>SUM(G607:G648)</f>
        <v>2793491.46</v>
      </c>
    </row>
    <row r="652" spans="2:9" ht="13.5" thickTop="1">
      <c r="B652" s="124"/>
      <c r="C652" s="125"/>
      <c r="D652" s="125"/>
      <c r="E652" s="124"/>
      <c r="F652" s="124"/>
      <c r="G652" s="126"/>
    </row>
    <row r="653" spans="2:9">
      <c r="B653" s="124"/>
      <c r="C653" s="125"/>
      <c r="D653" s="125"/>
      <c r="E653" s="124"/>
      <c r="F653" s="124"/>
      <c r="G653" s="126"/>
    </row>
    <row r="654" spans="2:9">
      <c r="B654" s="124"/>
      <c r="F654" s="124"/>
      <c r="G654" s="126"/>
    </row>
    <row r="655" spans="2:9">
      <c r="B655" s="124"/>
      <c r="F655" s="124"/>
      <c r="G655" s="126"/>
    </row>
    <row r="656" spans="2:9">
      <c r="B656" s="124"/>
      <c r="F656" s="124"/>
      <c r="G656" s="126"/>
    </row>
    <row r="657" spans="2:7">
      <c r="B657" s="121" t="s">
        <v>587</v>
      </c>
      <c r="C657" s="258"/>
      <c r="D657" s="258"/>
      <c r="E657" s="153"/>
      <c r="F657" s="124"/>
      <c r="G657" s="126"/>
    </row>
    <row r="658" spans="2:7">
      <c r="B658" s="121" t="s">
        <v>7</v>
      </c>
      <c r="C658" s="121"/>
      <c r="D658" s="121"/>
      <c r="E658" s="153"/>
      <c r="F658" s="124"/>
      <c r="G658" s="126"/>
    </row>
    <row r="659" spans="2:7" ht="15" customHeight="1">
      <c r="B659" s="124"/>
      <c r="F659" s="124"/>
      <c r="G659" s="126"/>
    </row>
    <row r="660" spans="2:7" ht="15" customHeight="1">
      <c r="B660" s="124"/>
      <c r="C660" s="125"/>
      <c r="D660" s="125"/>
      <c r="E660" s="124"/>
      <c r="F660" s="124"/>
      <c r="G660" s="126"/>
    </row>
    <row r="661" spans="2:7">
      <c r="B661" s="581" t="s">
        <v>5</v>
      </c>
      <c r="C661" s="581"/>
      <c r="D661" s="581"/>
      <c r="E661" s="581"/>
      <c r="F661" s="581"/>
      <c r="G661" s="581"/>
    </row>
    <row r="662" spans="2:7" ht="15" customHeight="1">
      <c r="B662" s="124"/>
      <c r="C662" s="125"/>
      <c r="D662" s="125"/>
      <c r="E662" s="124"/>
      <c r="F662" s="124"/>
      <c r="G662" s="126"/>
    </row>
    <row r="663" spans="2:7">
      <c r="B663" s="124"/>
      <c r="C663" s="127" t="s">
        <v>638</v>
      </c>
      <c r="D663" s="127"/>
      <c r="E663" s="128"/>
      <c r="F663" s="128"/>
      <c r="G663" s="126"/>
    </row>
    <row r="664" spans="2:7">
      <c r="B664" s="124"/>
      <c r="C664" s="127" t="s">
        <v>919</v>
      </c>
      <c r="D664" s="127"/>
      <c r="E664" s="124"/>
      <c r="F664" s="124"/>
      <c r="G664" s="126"/>
    </row>
    <row r="665" spans="2:7" ht="15" customHeight="1" thickBot="1">
      <c r="B665" s="124"/>
      <c r="C665" s="125"/>
      <c r="D665" s="125"/>
      <c r="E665" s="124"/>
      <c r="F665" s="124"/>
      <c r="G665" s="126"/>
    </row>
    <row r="666" spans="2:7" ht="24.75" customHeight="1" thickTop="1" thickBot="1">
      <c r="B666" s="160" t="s">
        <v>44</v>
      </c>
      <c r="C666" s="161" t="s">
        <v>6</v>
      </c>
      <c r="D666" s="161" t="s">
        <v>960</v>
      </c>
      <c r="E666" s="162" t="s">
        <v>580</v>
      </c>
      <c r="F666" s="161" t="s">
        <v>961</v>
      </c>
      <c r="G666" s="163" t="s">
        <v>581</v>
      </c>
    </row>
    <row r="667" spans="2:7" ht="15" customHeight="1" thickBot="1">
      <c r="B667" s="259"/>
      <c r="C667" s="260"/>
      <c r="D667" s="260"/>
      <c r="E667" s="261"/>
      <c r="F667" s="261"/>
      <c r="G667" s="262"/>
    </row>
    <row r="668" spans="2:7" ht="15" customHeight="1" thickTop="1">
      <c r="B668" s="263" t="s">
        <v>351</v>
      </c>
      <c r="C668" s="203" t="s">
        <v>352</v>
      </c>
      <c r="D668" s="203"/>
      <c r="E668" s="204"/>
      <c r="F668" s="204"/>
      <c r="G668" s="264">
        <v>0.17</v>
      </c>
    </row>
    <row r="669" spans="2:7" ht="15" customHeight="1">
      <c r="B669" s="207" t="s">
        <v>353</v>
      </c>
      <c r="C669" s="237" t="s">
        <v>354</v>
      </c>
      <c r="D669" s="237"/>
      <c r="E669" s="142" t="s">
        <v>355</v>
      </c>
      <c r="F669" s="142" t="s">
        <v>60</v>
      </c>
      <c r="G669" s="265">
        <v>40941.040000000001</v>
      </c>
    </row>
    <row r="670" spans="2:7" ht="15" customHeight="1">
      <c r="B670" s="207" t="s">
        <v>825</v>
      </c>
      <c r="C670" s="237" t="s">
        <v>354</v>
      </c>
      <c r="D670" s="237"/>
      <c r="E670" s="142" t="s">
        <v>355</v>
      </c>
      <c r="F670" s="142" t="s">
        <v>60</v>
      </c>
      <c r="G670" s="265">
        <v>-40941.040000000001</v>
      </c>
    </row>
    <row r="671" spans="2:7" ht="15" customHeight="1">
      <c r="B671" s="207" t="s">
        <v>353</v>
      </c>
      <c r="C671" s="236" t="s">
        <v>356</v>
      </c>
      <c r="D671" s="236"/>
      <c r="E671" s="169" t="s">
        <v>92</v>
      </c>
      <c r="F671" s="169" t="s">
        <v>47</v>
      </c>
      <c r="G671" s="265">
        <v>31780.84</v>
      </c>
    </row>
    <row r="672" spans="2:7" ht="15" customHeight="1">
      <c r="B672" s="207" t="s">
        <v>825</v>
      </c>
      <c r="C672" s="236" t="s">
        <v>356</v>
      </c>
      <c r="D672" s="236"/>
      <c r="E672" s="169" t="s">
        <v>92</v>
      </c>
      <c r="F672" s="169" t="s">
        <v>47</v>
      </c>
      <c r="G672" s="265">
        <v>-31780.84</v>
      </c>
    </row>
    <row r="673" spans="2:7" ht="15" customHeight="1">
      <c r="B673" s="207"/>
      <c r="C673" s="236" t="s">
        <v>357</v>
      </c>
      <c r="D673" s="236"/>
      <c r="E673" s="169"/>
      <c r="F673" s="169"/>
      <c r="G673" s="265">
        <v>0.7</v>
      </c>
    </row>
    <row r="674" spans="2:7" ht="15" customHeight="1">
      <c r="B674" s="207" t="s">
        <v>212</v>
      </c>
      <c r="C674" s="237" t="s">
        <v>358</v>
      </c>
      <c r="D674" s="237"/>
      <c r="E674" s="142" t="s">
        <v>359</v>
      </c>
      <c r="F674" s="144" t="s">
        <v>360</v>
      </c>
      <c r="G674" s="266">
        <v>24413.040000000001</v>
      </c>
    </row>
    <row r="675" spans="2:7" ht="15" customHeight="1">
      <c r="B675" s="207" t="s">
        <v>212</v>
      </c>
      <c r="C675" s="237" t="s">
        <v>361</v>
      </c>
      <c r="D675" s="237"/>
      <c r="E675" s="142" t="s">
        <v>362</v>
      </c>
      <c r="F675" s="144" t="s">
        <v>47</v>
      </c>
      <c r="G675" s="266">
        <v>5982.39</v>
      </c>
    </row>
    <row r="676" spans="2:7" ht="15" customHeight="1">
      <c r="B676" s="486" t="s">
        <v>212</v>
      </c>
      <c r="C676" s="519" t="s">
        <v>799</v>
      </c>
      <c r="D676" s="519"/>
      <c r="E676" s="428" t="s">
        <v>214</v>
      </c>
      <c r="F676" s="459" t="s">
        <v>47</v>
      </c>
      <c r="G676" s="533">
        <v>7468.02</v>
      </c>
    </row>
    <row r="677" spans="2:7" ht="15" customHeight="1">
      <c r="B677" s="486" t="s">
        <v>212</v>
      </c>
      <c r="C677" s="519" t="s">
        <v>800</v>
      </c>
      <c r="D677" s="519"/>
      <c r="E677" s="428" t="s">
        <v>214</v>
      </c>
      <c r="F677" s="459" t="s">
        <v>47</v>
      </c>
      <c r="G677" s="533">
        <v>12631.1</v>
      </c>
    </row>
    <row r="678" spans="2:7" ht="15" customHeight="1">
      <c r="B678" s="486" t="s">
        <v>212</v>
      </c>
      <c r="C678" s="519" t="s">
        <v>801</v>
      </c>
      <c r="D678" s="519"/>
      <c r="E678" s="428" t="s">
        <v>214</v>
      </c>
      <c r="F678" s="459" t="s">
        <v>47</v>
      </c>
      <c r="G678" s="533">
        <v>4100.26</v>
      </c>
    </row>
    <row r="679" spans="2:7" ht="15" customHeight="1">
      <c r="B679" s="486" t="s">
        <v>212</v>
      </c>
      <c r="C679" s="519" t="s">
        <v>802</v>
      </c>
      <c r="D679" s="519"/>
      <c r="E679" s="428" t="s">
        <v>214</v>
      </c>
      <c r="F679" s="459" t="s">
        <v>50</v>
      </c>
      <c r="G679" s="533">
        <v>13640.32</v>
      </c>
    </row>
    <row r="680" spans="2:7" ht="15" customHeight="1">
      <c r="B680" s="486" t="s">
        <v>212</v>
      </c>
      <c r="C680" s="519" t="s">
        <v>803</v>
      </c>
      <c r="D680" s="519"/>
      <c r="E680" s="428" t="s">
        <v>214</v>
      </c>
      <c r="F680" s="459" t="s">
        <v>55</v>
      </c>
      <c r="G680" s="533">
        <v>11296.93</v>
      </c>
    </row>
    <row r="681" spans="2:7" ht="15" customHeight="1">
      <c r="B681" s="486" t="s">
        <v>212</v>
      </c>
      <c r="C681" s="519" t="s">
        <v>804</v>
      </c>
      <c r="D681" s="519"/>
      <c r="E681" s="428" t="s">
        <v>214</v>
      </c>
      <c r="F681" s="459" t="s">
        <v>47</v>
      </c>
      <c r="G681" s="533">
        <v>9699.68</v>
      </c>
    </row>
    <row r="682" spans="2:7" ht="15" customHeight="1">
      <c r="B682" s="486" t="s">
        <v>212</v>
      </c>
      <c r="C682" s="519" t="s">
        <v>805</v>
      </c>
      <c r="D682" s="519"/>
      <c r="E682" s="428" t="s">
        <v>214</v>
      </c>
      <c r="F682" s="459" t="s">
        <v>55</v>
      </c>
      <c r="G682" s="533">
        <v>19204.439999999999</v>
      </c>
    </row>
    <row r="683" spans="2:7" ht="15" customHeight="1">
      <c r="B683" s="207" t="s">
        <v>226</v>
      </c>
      <c r="C683" s="237" t="s">
        <v>806</v>
      </c>
      <c r="D683" s="237"/>
      <c r="E683" s="142" t="s">
        <v>227</v>
      </c>
      <c r="F683" s="144" t="s">
        <v>47</v>
      </c>
      <c r="G683" s="265">
        <v>43823.92</v>
      </c>
    </row>
    <row r="684" spans="2:7" ht="15" customHeight="1">
      <c r="B684" s="486" t="s">
        <v>230</v>
      </c>
      <c r="C684" s="519" t="s">
        <v>807</v>
      </c>
      <c r="D684" s="519"/>
      <c r="E684" s="428" t="s">
        <v>363</v>
      </c>
      <c r="F684" s="459" t="s">
        <v>47</v>
      </c>
      <c r="G684" s="534">
        <v>5878406.3700000001</v>
      </c>
    </row>
    <row r="685" spans="2:7" ht="15" customHeight="1">
      <c r="B685" s="535" t="s">
        <v>230</v>
      </c>
      <c r="C685" s="536" t="s">
        <v>808</v>
      </c>
      <c r="D685" s="536"/>
      <c r="E685" s="521" t="s">
        <v>363</v>
      </c>
      <c r="F685" s="522" t="s">
        <v>47</v>
      </c>
      <c r="G685" s="533">
        <v>182552.25</v>
      </c>
    </row>
    <row r="686" spans="2:7" ht="15" customHeight="1">
      <c r="B686" s="207" t="s">
        <v>870</v>
      </c>
      <c r="C686" s="237" t="s">
        <v>888</v>
      </c>
      <c r="D686" s="237"/>
      <c r="E686" s="142" t="s">
        <v>173</v>
      </c>
      <c r="F686" s="144" t="s">
        <v>47</v>
      </c>
      <c r="G686" s="265">
        <v>19100</v>
      </c>
    </row>
    <row r="687" spans="2:7" ht="15" customHeight="1">
      <c r="B687" s="207" t="s">
        <v>870</v>
      </c>
      <c r="C687" s="237" t="s">
        <v>889</v>
      </c>
      <c r="D687" s="237"/>
      <c r="E687" s="142" t="s">
        <v>173</v>
      </c>
      <c r="F687" s="144" t="s">
        <v>47</v>
      </c>
      <c r="G687" s="265">
        <v>11870</v>
      </c>
    </row>
    <row r="688" spans="2:7" ht="15" customHeight="1">
      <c r="B688" s="207" t="s">
        <v>870</v>
      </c>
      <c r="C688" s="237" t="s">
        <v>685</v>
      </c>
      <c r="D688" s="237"/>
      <c r="E688" s="142" t="s">
        <v>173</v>
      </c>
      <c r="F688" s="144" t="s">
        <v>47</v>
      </c>
      <c r="G688" s="265">
        <v>12240</v>
      </c>
    </row>
    <row r="689" spans="2:7" ht="15" customHeight="1">
      <c r="B689" s="486" t="s">
        <v>870</v>
      </c>
      <c r="C689" s="519" t="s">
        <v>890</v>
      </c>
      <c r="D689" s="519"/>
      <c r="E689" s="428" t="s">
        <v>173</v>
      </c>
      <c r="F689" s="459" t="s">
        <v>50</v>
      </c>
      <c r="G689" s="533">
        <v>9520</v>
      </c>
    </row>
    <row r="690" spans="2:7" ht="15" customHeight="1">
      <c r="B690" s="207" t="s">
        <v>891</v>
      </c>
      <c r="C690" s="237" t="s">
        <v>892</v>
      </c>
      <c r="D690" s="237"/>
      <c r="E690" s="142" t="s">
        <v>231</v>
      </c>
      <c r="F690" s="144" t="s">
        <v>47</v>
      </c>
      <c r="G690" s="265">
        <v>32179.52</v>
      </c>
    </row>
    <row r="691" spans="2:7" ht="15" customHeight="1">
      <c r="B691" s="207" t="s">
        <v>902</v>
      </c>
      <c r="C691" s="237" t="s">
        <v>892</v>
      </c>
      <c r="D691" s="237"/>
      <c r="E691" s="142" t="s">
        <v>231</v>
      </c>
      <c r="F691" s="144" t="s">
        <v>47</v>
      </c>
      <c r="G691" s="265">
        <v>-32179.52</v>
      </c>
    </row>
    <row r="692" spans="2:7" ht="15" customHeight="1">
      <c r="B692" s="207" t="s">
        <v>891</v>
      </c>
      <c r="C692" s="237" t="s">
        <v>893</v>
      </c>
      <c r="D692" s="237"/>
      <c r="E692" s="142" t="s">
        <v>1</v>
      </c>
      <c r="F692" s="144" t="s">
        <v>47</v>
      </c>
      <c r="G692" s="265">
        <v>16178.31</v>
      </c>
    </row>
    <row r="693" spans="2:7" ht="15" customHeight="1">
      <c r="B693" s="207" t="s">
        <v>902</v>
      </c>
      <c r="C693" s="237" t="s">
        <v>893</v>
      </c>
      <c r="D693" s="237"/>
      <c r="E693" s="142" t="s">
        <v>1</v>
      </c>
      <c r="F693" s="144" t="s">
        <v>47</v>
      </c>
      <c r="G693" s="265">
        <v>-16178.31</v>
      </c>
    </row>
    <row r="694" spans="2:7" ht="15" customHeight="1">
      <c r="B694" s="207" t="s">
        <v>891</v>
      </c>
      <c r="C694" s="237" t="s">
        <v>894</v>
      </c>
      <c r="D694" s="237"/>
      <c r="E694" s="142" t="s">
        <v>390</v>
      </c>
      <c r="F694" s="144" t="s">
        <v>47</v>
      </c>
      <c r="G694" s="265">
        <v>2175.5</v>
      </c>
    </row>
    <row r="695" spans="2:7" ht="15" customHeight="1">
      <c r="B695" s="207" t="s">
        <v>902</v>
      </c>
      <c r="C695" s="237" t="s">
        <v>894</v>
      </c>
      <c r="D695" s="237"/>
      <c r="E695" s="142" t="s">
        <v>390</v>
      </c>
      <c r="F695" s="144" t="s">
        <v>47</v>
      </c>
      <c r="G695" s="265">
        <v>-2175.5</v>
      </c>
    </row>
    <row r="696" spans="2:7" ht="15" customHeight="1">
      <c r="B696" s="207" t="s">
        <v>891</v>
      </c>
      <c r="C696" s="237" t="s">
        <v>895</v>
      </c>
      <c r="D696" s="237"/>
      <c r="E696" s="142" t="s">
        <v>390</v>
      </c>
      <c r="F696" s="144" t="s">
        <v>47</v>
      </c>
      <c r="G696" s="265">
        <v>10951.88</v>
      </c>
    </row>
    <row r="697" spans="2:7" ht="15" customHeight="1">
      <c r="B697" s="207" t="s">
        <v>902</v>
      </c>
      <c r="C697" s="237" t="s">
        <v>895</v>
      </c>
      <c r="D697" s="237"/>
      <c r="E697" s="142" t="s">
        <v>390</v>
      </c>
      <c r="F697" s="144" t="s">
        <v>47</v>
      </c>
      <c r="G697" s="265">
        <v>-10951.88</v>
      </c>
    </row>
    <row r="698" spans="2:7" ht="15" customHeight="1">
      <c r="B698" s="389" t="s">
        <v>896</v>
      </c>
      <c r="C698" s="390" t="s">
        <v>897</v>
      </c>
      <c r="D698" s="390"/>
      <c r="E698" s="388" t="s">
        <v>507</v>
      </c>
      <c r="F698" s="391" t="s">
        <v>47</v>
      </c>
      <c r="G698" s="392">
        <v>7642.64</v>
      </c>
    </row>
    <row r="699" spans="2:7" ht="15" customHeight="1">
      <c r="B699" s="207" t="s">
        <v>857</v>
      </c>
      <c r="C699" s="237" t="s">
        <v>58</v>
      </c>
      <c r="D699" s="237"/>
      <c r="E699" s="142" t="s">
        <v>59</v>
      </c>
      <c r="F699" s="144" t="s">
        <v>60</v>
      </c>
      <c r="G699" s="265">
        <v>38852.839999999997</v>
      </c>
    </row>
    <row r="700" spans="2:7" ht="24">
      <c r="B700" s="207" t="s">
        <v>857</v>
      </c>
      <c r="C700" s="238" t="s">
        <v>898</v>
      </c>
      <c r="D700" s="238"/>
      <c r="E700" s="142" t="s">
        <v>104</v>
      </c>
      <c r="F700" s="144" t="s">
        <v>47</v>
      </c>
      <c r="G700" s="265">
        <v>98773.4</v>
      </c>
    </row>
    <row r="701" spans="2:7" ht="15" customHeight="1">
      <c r="B701" s="207" t="s">
        <v>899</v>
      </c>
      <c r="C701" s="237" t="s">
        <v>900</v>
      </c>
      <c r="D701" s="237"/>
      <c r="E701" s="142"/>
      <c r="F701" s="144"/>
      <c r="G701" s="265">
        <v>30981.02</v>
      </c>
    </row>
    <row r="702" spans="2:7" ht="15" customHeight="1">
      <c r="B702" s="486" t="s">
        <v>901</v>
      </c>
      <c r="C702" s="519" t="s">
        <v>690</v>
      </c>
      <c r="D702" s="519"/>
      <c r="E702" s="428" t="s">
        <v>173</v>
      </c>
      <c r="F702" s="459" t="s">
        <v>60</v>
      </c>
      <c r="G702" s="533">
        <v>27010</v>
      </c>
    </row>
    <row r="703" spans="2:7" ht="15" customHeight="1">
      <c r="B703" s="207" t="s">
        <v>859</v>
      </c>
      <c r="C703" s="237" t="s">
        <v>892</v>
      </c>
      <c r="D703" s="237"/>
      <c r="E703" s="142" t="s">
        <v>231</v>
      </c>
      <c r="F703" s="144" t="s">
        <v>47</v>
      </c>
      <c r="G703" s="265">
        <v>32179.52</v>
      </c>
    </row>
    <row r="704" spans="2:7" ht="15" customHeight="1">
      <c r="B704" s="207" t="s">
        <v>859</v>
      </c>
      <c r="C704" s="237" t="s">
        <v>893</v>
      </c>
      <c r="D704" s="237"/>
      <c r="E704" s="142" t="s">
        <v>1</v>
      </c>
      <c r="F704" s="144" t="s">
        <v>47</v>
      </c>
      <c r="G704" s="265">
        <v>16178.31</v>
      </c>
    </row>
    <row r="705" spans="2:7" ht="15" customHeight="1">
      <c r="B705" s="207" t="s">
        <v>859</v>
      </c>
      <c r="C705" s="237" t="s">
        <v>894</v>
      </c>
      <c r="D705" s="237"/>
      <c r="E705" s="142" t="s">
        <v>390</v>
      </c>
      <c r="F705" s="144" t="s">
        <v>47</v>
      </c>
      <c r="G705" s="265">
        <v>2175.5</v>
      </c>
    </row>
    <row r="706" spans="2:7" ht="15" customHeight="1">
      <c r="B706" s="207" t="s">
        <v>859</v>
      </c>
      <c r="C706" s="237" t="s">
        <v>895</v>
      </c>
      <c r="D706" s="237"/>
      <c r="E706" s="142" t="s">
        <v>390</v>
      </c>
      <c r="F706" s="144" t="s">
        <v>47</v>
      </c>
      <c r="G706" s="265">
        <v>10951.88</v>
      </c>
    </row>
    <row r="707" spans="2:7" ht="15" customHeight="1">
      <c r="B707" s="207" t="s">
        <v>869</v>
      </c>
      <c r="C707" s="237" t="s">
        <v>903</v>
      </c>
      <c r="D707" s="237"/>
      <c r="E707" s="142" t="s">
        <v>269</v>
      </c>
      <c r="F707" s="144" t="s">
        <v>47</v>
      </c>
      <c r="G707" s="265">
        <v>44503.41</v>
      </c>
    </row>
    <row r="708" spans="2:7" ht="15" customHeight="1">
      <c r="B708" s="486" t="s">
        <v>869</v>
      </c>
      <c r="C708" s="519" t="s">
        <v>904</v>
      </c>
      <c r="D708" s="519"/>
      <c r="E708" s="428" t="s">
        <v>1</v>
      </c>
      <c r="F708" s="459" t="s">
        <v>47</v>
      </c>
      <c r="G708" s="533">
        <v>2900.45</v>
      </c>
    </row>
    <row r="709" spans="2:7" ht="15" customHeight="1" thickBot="1">
      <c r="B709" s="267"/>
      <c r="C709" s="268"/>
      <c r="D709" s="268"/>
      <c r="E709" s="269"/>
      <c r="F709" s="270"/>
      <c r="G709" s="271"/>
    </row>
    <row r="710" spans="2:7" ht="15" customHeight="1" thickTop="1" thickBot="1">
      <c r="B710" s="196"/>
      <c r="C710" s="150" t="s">
        <v>956</v>
      </c>
      <c r="D710" s="411"/>
      <c r="E710" s="151"/>
      <c r="F710" s="152"/>
      <c r="G710" s="272">
        <f>SUM(G667:G709)</f>
        <v>6578098.5599999987</v>
      </c>
    </row>
    <row r="711" spans="2:7" ht="13.5" thickTop="1">
      <c r="B711" s="124"/>
      <c r="C711" s="125"/>
      <c r="D711" s="125"/>
      <c r="E711" s="124"/>
      <c r="F711" s="124"/>
      <c r="G711" s="126"/>
    </row>
    <row r="712" spans="2:7">
      <c r="G712" s="126"/>
    </row>
    <row r="714" spans="2:7">
      <c r="B714" s="121"/>
      <c r="C714" s="121"/>
      <c r="D714" s="121"/>
      <c r="E714" s="153"/>
      <c r="F714" s="124"/>
      <c r="G714" s="126"/>
    </row>
    <row r="715" spans="2:7">
      <c r="B715" s="121"/>
      <c r="C715" s="121"/>
      <c r="D715" s="121"/>
      <c r="E715" s="153"/>
      <c r="F715" s="124"/>
      <c r="G715" s="126"/>
    </row>
    <row r="716" spans="2:7">
      <c r="B716" s="124"/>
      <c r="F716" s="124"/>
      <c r="G716" s="126"/>
    </row>
    <row r="717" spans="2:7">
      <c r="B717" s="124"/>
      <c r="C717" s="125"/>
      <c r="D717" s="125"/>
      <c r="E717" s="124"/>
      <c r="F717" s="124"/>
      <c r="G717" s="126"/>
    </row>
  </sheetData>
  <autoFilter ref="B11:G717">
    <filterColumn colId="3"/>
  </autoFilter>
  <mergeCells count="11">
    <mergeCell ref="B6:G6"/>
    <mergeCell ref="B31:G31"/>
    <mergeCell ref="B242:G242"/>
    <mergeCell ref="B488:G488"/>
    <mergeCell ref="B600:G600"/>
    <mergeCell ref="B661:G661"/>
    <mergeCell ref="B308:G308"/>
    <mergeCell ref="B323:G323"/>
    <mergeCell ref="B343:G343"/>
    <mergeCell ref="B362:G362"/>
    <mergeCell ref="B461:G461"/>
  </mergeCells>
  <pageMargins left="0.51181102362204722" right="0.19685039370078741" top="0.55118110236220474" bottom="0.35433070866141736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5:H54"/>
  <sheetViews>
    <sheetView tabSelected="1" topLeftCell="A43" workbookViewId="0">
      <selection activeCell="C54" sqref="C54"/>
    </sheetView>
  </sheetViews>
  <sheetFormatPr baseColWidth="10" defaultRowHeight="12.75"/>
  <cols>
    <col min="1" max="1" width="9.7109375" customWidth="1"/>
    <col min="2" max="2" width="7" style="276" customWidth="1"/>
    <col min="3" max="3" width="9.42578125" style="276" customWidth="1"/>
    <col min="4" max="4" width="6.7109375" style="276" customWidth="1"/>
    <col min="5" max="5" width="49.28515625" style="277" customWidth="1"/>
    <col min="6" max="6" width="11.7109375" style="277" bestFit="1" customWidth="1"/>
    <col min="7" max="7" width="22.7109375" style="105" customWidth="1"/>
    <col min="8" max="8" width="11.7109375" style="107" customWidth="1"/>
  </cols>
  <sheetData>
    <row r="5" spans="2:8">
      <c r="B5" s="275" t="s">
        <v>587</v>
      </c>
    </row>
    <row r="6" spans="2:8">
      <c r="B6" s="275" t="s">
        <v>7</v>
      </c>
    </row>
    <row r="8" spans="2:8">
      <c r="B8" s="583" t="s">
        <v>5</v>
      </c>
      <c r="C8" s="583"/>
      <c r="D8" s="583"/>
      <c r="E8" s="583"/>
      <c r="F8" s="583"/>
    </row>
    <row r="10" spans="2:8">
      <c r="C10" s="278">
        <v>1502</v>
      </c>
      <c r="D10" s="278"/>
      <c r="E10" s="279" t="s">
        <v>9</v>
      </c>
    </row>
    <row r="11" spans="2:8">
      <c r="C11" s="276">
        <v>150201</v>
      </c>
      <c r="E11" s="277" t="s">
        <v>10</v>
      </c>
    </row>
    <row r="12" spans="2:8">
      <c r="C12" s="280">
        <v>15020101</v>
      </c>
      <c r="E12" s="277" t="s">
        <v>11</v>
      </c>
    </row>
    <row r="13" spans="2:8" ht="13.5" thickBot="1"/>
    <row r="14" spans="2:8" ht="14.25" thickTop="1" thickBot="1">
      <c r="B14" s="281" t="s">
        <v>647</v>
      </c>
      <c r="C14" s="282" t="s">
        <v>13</v>
      </c>
      <c r="D14" s="282" t="s">
        <v>644</v>
      </c>
      <c r="E14" s="282" t="s">
        <v>12</v>
      </c>
      <c r="F14" s="357" t="s">
        <v>8</v>
      </c>
      <c r="G14" s="282" t="s">
        <v>914</v>
      </c>
      <c r="H14" s="373">
        <v>1502.0101</v>
      </c>
    </row>
    <row r="15" spans="2:8" ht="14.25" thickTop="1" thickBot="1">
      <c r="B15" s="283"/>
      <c r="C15" s="284"/>
      <c r="D15" s="284"/>
      <c r="E15" s="285"/>
      <c r="F15" s="286"/>
      <c r="G15" s="114"/>
      <c r="H15" s="115"/>
    </row>
    <row r="16" spans="2:8" ht="24.75" customHeight="1" thickTop="1">
      <c r="B16" s="287">
        <v>2008</v>
      </c>
      <c r="C16" s="288"/>
      <c r="D16" s="288"/>
      <c r="E16" s="356" t="s">
        <v>915</v>
      </c>
      <c r="F16" s="358">
        <v>187342</v>
      </c>
      <c r="G16" s="363">
        <v>119580</v>
      </c>
      <c r="H16" s="364">
        <v>306922</v>
      </c>
    </row>
    <row r="17" spans="2:8" ht="24">
      <c r="B17" s="296">
        <v>2010</v>
      </c>
      <c r="C17" s="297" t="s">
        <v>14</v>
      </c>
      <c r="D17" s="294"/>
      <c r="E17" s="365" t="s">
        <v>809</v>
      </c>
      <c r="F17" s="366">
        <v>520000</v>
      </c>
      <c r="G17" s="367"/>
      <c r="H17" s="368">
        <v>520000</v>
      </c>
    </row>
    <row r="18" spans="2:8" ht="15" customHeight="1">
      <c r="B18" s="293">
        <v>2010</v>
      </c>
      <c r="C18" s="294" t="s">
        <v>15</v>
      </c>
      <c r="D18" s="294"/>
      <c r="E18" s="295" t="s">
        <v>810</v>
      </c>
      <c r="F18" s="359">
        <v>273000</v>
      </c>
      <c r="G18" s="367"/>
      <c r="H18" s="368">
        <v>273000</v>
      </c>
    </row>
    <row r="19" spans="2:8" ht="24">
      <c r="B19" s="296">
        <v>2012</v>
      </c>
      <c r="C19" s="297" t="s">
        <v>648</v>
      </c>
      <c r="D19" s="294"/>
      <c r="E19" s="298" t="s">
        <v>811</v>
      </c>
      <c r="F19" s="360">
        <v>0.3</v>
      </c>
      <c r="G19" s="367">
        <v>100280.58</v>
      </c>
      <c r="H19" s="368">
        <f>+F19+G19</f>
        <v>100280.88</v>
      </c>
    </row>
    <row r="20" spans="2:8" ht="24">
      <c r="B20" s="296">
        <v>2012</v>
      </c>
      <c r="C20" s="297" t="s">
        <v>648</v>
      </c>
      <c r="D20" s="294"/>
      <c r="E20" s="298" t="s">
        <v>812</v>
      </c>
      <c r="F20" s="360">
        <v>0.13</v>
      </c>
      <c r="G20" s="367">
        <v>18838.599999999999</v>
      </c>
      <c r="H20" s="368">
        <v>18838.73</v>
      </c>
    </row>
    <row r="21" spans="2:8" ht="36">
      <c r="B21" s="296">
        <v>2012</v>
      </c>
      <c r="C21" s="297" t="s">
        <v>649</v>
      </c>
      <c r="D21" s="294"/>
      <c r="E21" s="208" t="s">
        <v>813</v>
      </c>
      <c r="F21" s="360">
        <v>0.11</v>
      </c>
      <c r="G21" s="367">
        <v>17831.13</v>
      </c>
      <c r="H21" s="368">
        <v>17831.240000000002</v>
      </c>
    </row>
    <row r="22" spans="2:8" ht="24">
      <c r="B22" s="296">
        <v>2012</v>
      </c>
      <c r="C22" s="297" t="s">
        <v>650</v>
      </c>
      <c r="D22" s="294"/>
      <c r="E22" s="298" t="s">
        <v>814</v>
      </c>
      <c r="F22" s="360">
        <v>1.17</v>
      </c>
      <c r="G22" s="367">
        <v>73744.59</v>
      </c>
      <c r="H22" s="368">
        <v>73745.759999999995</v>
      </c>
    </row>
    <row r="23" spans="2:8" ht="15" customHeight="1">
      <c r="B23" s="296">
        <v>2015</v>
      </c>
      <c r="C23" s="297" t="s">
        <v>907</v>
      </c>
      <c r="D23" s="294"/>
      <c r="E23" s="298" t="s">
        <v>908</v>
      </c>
      <c r="F23" s="360">
        <v>0.83</v>
      </c>
      <c r="G23" s="367">
        <v>28721.38</v>
      </c>
      <c r="H23" s="368">
        <v>28722.21</v>
      </c>
    </row>
    <row r="24" spans="2:8" ht="15" customHeight="1">
      <c r="B24" s="296">
        <v>2015</v>
      </c>
      <c r="C24" s="297" t="s">
        <v>907</v>
      </c>
      <c r="D24" s="294"/>
      <c r="E24" s="298" t="s">
        <v>910</v>
      </c>
      <c r="F24" s="360">
        <v>0.11</v>
      </c>
      <c r="G24" s="367"/>
      <c r="H24" s="368"/>
    </row>
    <row r="25" spans="2:8" ht="15" customHeight="1">
      <c r="B25" s="296">
        <v>2015</v>
      </c>
      <c r="C25" s="297" t="s">
        <v>913</v>
      </c>
      <c r="D25" s="294"/>
      <c r="E25" s="298" t="s">
        <v>910</v>
      </c>
      <c r="F25" s="360">
        <v>-0.11</v>
      </c>
      <c r="G25" s="367"/>
      <c r="H25" s="368"/>
    </row>
    <row r="26" spans="2:8" ht="15" customHeight="1">
      <c r="B26" s="296">
        <v>2015</v>
      </c>
      <c r="C26" s="297" t="s">
        <v>909</v>
      </c>
      <c r="D26" s="294"/>
      <c r="E26" s="298" t="s">
        <v>908</v>
      </c>
      <c r="F26" s="360">
        <v>0.83</v>
      </c>
      <c r="G26" s="367"/>
      <c r="H26" s="368"/>
    </row>
    <row r="27" spans="2:8" ht="15" customHeight="1">
      <c r="B27" s="296">
        <v>2015</v>
      </c>
      <c r="C27" s="297" t="s">
        <v>912</v>
      </c>
      <c r="D27" s="294"/>
      <c r="E27" s="298" t="s">
        <v>908</v>
      </c>
      <c r="F27" s="360">
        <v>-0.83</v>
      </c>
      <c r="G27" s="367"/>
      <c r="H27" s="368"/>
    </row>
    <row r="28" spans="2:8" ht="15" customHeight="1">
      <c r="B28" s="296">
        <v>2015</v>
      </c>
      <c r="C28" s="297" t="s">
        <v>909</v>
      </c>
      <c r="D28" s="294"/>
      <c r="E28" s="298" t="s">
        <v>911</v>
      </c>
      <c r="F28" s="360">
        <v>0.32</v>
      </c>
      <c r="G28" s="367">
        <v>32848.28</v>
      </c>
      <c r="H28" s="368">
        <v>32848.6</v>
      </c>
    </row>
    <row r="29" spans="2:8" ht="15" customHeight="1" thickBot="1">
      <c r="B29" s="299"/>
      <c r="C29" s="292"/>
      <c r="D29" s="292"/>
      <c r="E29" s="300"/>
      <c r="F29" s="361"/>
      <c r="G29" s="369"/>
      <c r="H29" s="370"/>
    </row>
    <row r="30" spans="2:8" ht="18" customHeight="1" thickTop="1" thickBot="1">
      <c r="B30" s="283"/>
      <c r="C30" s="584" t="s">
        <v>1162</v>
      </c>
      <c r="D30" s="585"/>
      <c r="E30" s="586"/>
      <c r="F30" s="362">
        <f>SUM(F16:F29)</f>
        <v>980344.86</v>
      </c>
      <c r="G30" s="371">
        <f>SUM(G16:G29)</f>
        <v>391844.56000000006</v>
      </c>
      <c r="H30" s="372">
        <f>SUM(H16:H28)</f>
        <v>1372189.42</v>
      </c>
    </row>
    <row r="31" spans="2:8" ht="13.5" thickTop="1"/>
    <row r="34" spans="2:8">
      <c r="B34" s="275" t="s">
        <v>916</v>
      </c>
      <c r="C34" s="153"/>
      <c r="D34" s="153"/>
      <c r="E34" s="153"/>
      <c r="F34" s="124"/>
      <c r="G34" s="106"/>
    </row>
    <row r="35" spans="2:8">
      <c r="B35" s="275" t="s">
        <v>7</v>
      </c>
      <c r="C35" s="153"/>
      <c r="D35" s="153"/>
      <c r="E35" s="153"/>
      <c r="F35" s="124"/>
      <c r="G35" s="106"/>
    </row>
    <row r="36" spans="2:8">
      <c r="B36" s="124"/>
      <c r="C36" s="122"/>
      <c r="D36" s="122"/>
      <c r="E36" s="122"/>
      <c r="F36" s="124"/>
      <c r="G36" s="106"/>
    </row>
    <row r="37" spans="2:8">
      <c r="B37" s="124"/>
      <c r="C37" s="124"/>
      <c r="D37" s="124"/>
      <c r="E37" s="124"/>
      <c r="F37" s="124"/>
      <c r="G37" s="106"/>
    </row>
    <row r="38" spans="2:8" ht="15.75">
      <c r="B38" s="588" t="s">
        <v>5</v>
      </c>
      <c r="C38" s="588"/>
      <c r="D38" s="588"/>
      <c r="E38" s="588"/>
      <c r="F38" s="588"/>
      <c r="G38" s="588"/>
      <c r="H38" s="588"/>
    </row>
    <row r="39" spans="2:8">
      <c r="B39" s="124"/>
      <c r="C39" s="124"/>
      <c r="D39" s="124"/>
      <c r="E39" s="124"/>
      <c r="F39" s="124"/>
      <c r="G39" s="106"/>
    </row>
    <row r="40" spans="2:8">
      <c r="B40" s="124"/>
      <c r="C40" s="587" t="s">
        <v>639</v>
      </c>
      <c r="D40" s="587"/>
      <c r="E40" s="587"/>
      <c r="F40" s="128"/>
      <c r="G40" s="106"/>
    </row>
    <row r="41" spans="2:8">
      <c r="B41" s="273"/>
      <c r="C41" s="274" t="s">
        <v>651</v>
      </c>
      <c r="D41" s="274"/>
      <c r="E41" s="124"/>
      <c r="F41" s="124"/>
      <c r="G41" s="106"/>
    </row>
    <row r="42" spans="2:8" ht="13.5" thickBot="1">
      <c r="B42" s="124"/>
      <c r="C42" s="124"/>
      <c r="D42" s="124"/>
      <c r="E42" s="124"/>
      <c r="F42" s="124"/>
      <c r="G42" s="106"/>
    </row>
    <row r="43" spans="2:8" ht="18" customHeight="1" thickTop="1" thickBot="1">
      <c r="B43" s="281" t="s">
        <v>647</v>
      </c>
      <c r="C43" s="282" t="s">
        <v>13</v>
      </c>
      <c r="D43" s="282" t="s">
        <v>644</v>
      </c>
      <c r="E43" s="282" t="s">
        <v>12</v>
      </c>
      <c r="F43" s="282" t="s">
        <v>8</v>
      </c>
      <c r="G43" s="111" t="s">
        <v>643</v>
      </c>
      <c r="H43" s="117" t="s">
        <v>642</v>
      </c>
    </row>
    <row r="44" spans="2:8" ht="14.25" thickTop="1" thickBot="1">
      <c r="B44" s="283"/>
      <c r="C44" s="284"/>
      <c r="D44" s="284"/>
      <c r="E44" s="285"/>
      <c r="F44" s="286"/>
      <c r="G44" s="114"/>
      <c r="H44" s="115"/>
    </row>
    <row r="45" spans="2:8" ht="15" customHeight="1" thickTop="1">
      <c r="B45" s="289">
        <v>2013</v>
      </c>
      <c r="C45" s="290">
        <v>1331</v>
      </c>
      <c r="D45" s="290">
        <v>639</v>
      </c>
      <c r="E45" s="291" t="s">
        <v>663</v>
      </c>
      <c r="F45" s="301">
        <v>19031.71</v>
      </c>
      <c r="G45" s="112" t="s">
        <v>640</v>
      </c>
      <c r="H45" s="113" t="s">
        <v>641</v>
      </c>
    </row>
    <row r="46" spans="2:8" ht="15" customHeight="1">
      <c r="B46" s="293"/>
      <c r="C46" s="294"/>
      <c r="D46" s="294"/>
      <c r="E46" s="302"/>
      <c r="F46" s="303"/>
      <c r="G46" s="108"/>
      <c r="H46" s="109"/>
    </row>
    <row r="47" spans="2:8" ht="15" customHeight="1">
      <c r="B47" s="293">
        <v>2013</v>
      </c>
      <c r="C47" s="294">
        <v>1332</v>
      </c>
      <c r="D47" s="294">
        <v>640</v>
      </c>
      <c r="E47" s="302" t="s">
        <v>662</v>
      </c>
      <c r="F47" s="303">
        <v>57157.25</v>
      </c>
      <c r="G47" s="108" t="s">
        <v>640</v>
      </c>
      <c r="H47" s="109" t="s">
        <v>641</v>
      </c>
    </row>
    <row r="48" spans="2:8" ht="15" customHeight="1">
      <c r="B48" s="293"/>
      <c r="C48" s="294"/>
      <c r="D48" s="294"/>
      <c r="E48" s="302"/>
      <c r="F48" s="303"/>
      <c r="G48" s="108"/>
      <c r="H48" s="109"/>
    </row>
    <row r="49" spans="2:8" ht="15" customHeight="1">
      <c r="B49" s="293">
        <v>2013</v>
      </c>
      <c r="C49" s="294">
        <v>1333</v>
      </c>
      <c r="D49" s="294">
        <v>641</v>
      </c>
      <c r="E49" s="295" t="s">
        <v>661</v>
      </c>
      <c r="F49" s="303">
        <v>27020.01</v>
      </c>
      <c r="G49" s="108" t="s">
        <v>640</v>
      </c>
      <c r="H49" s="109" t="s">
        <v>641</v>
      </c>
    </row>
    <row r="50" spans="2:8" ht="15" customHeight="1">
      <c r="B50" s="293"/>
      <c r="C50" s="294"/>
      <c r="D50" s="294"/>
      <c r="E50" s="295"/>
      <c r="F50" s="303"/>
      <c r="G50" s="108"/>
      <c r="H50" s="109"/>
    </row>
    <row r="51" spans="2:8" ht="25.5" customHeight="1">
      <c r="B51" s="296">
        <v>2014</v>
      </c>
      <c r="C51" s="297">
        <v>2288</v>
      </c>
      <c r="D51" s="297">
        <v>723</v>
      </c>
      <c r="E51" s="141" t="s">
        <v>660</v>
      </c>
      <c r="F51" s="304">
        <v>2912082</v>
      </c>
      <c r="G51" s="374" t="s">
        <v>645</v>
      </c>
      <c r="H51" s="110" t="s">
        <v>646</v>
      </c>
    </row>
    <row r="52" spans="2:8" ht="15" customHeight="1" thickBot="1">
      <c r="B52" s="299"/>
      <c r="C52" s="292"/>
      <c r="D52" s="292"/>
      <c r="E52" s="300"/>
      <c r="F52" s="305"/>
      <c r="G52" s="116"/>
      <c r="H52" s="118"/>
    </row>
    <row r="53" spans="2:8" ht="18" customHeight="1" thickTop="1" thickBot="1">
      <c r="B53" s="306"/>
      <c r="C53" s="584" t="s">
        <v>1162</v>
      </c>
      <c r="D53" s="585"/>
      <c r="E53" s="586"/>
      <c r="F53" s="307">
        <f>SUM(F45:F51)</f>
        <v>3015290.97</v>
      </c>
      <c r="G53" s="119"/>
      <c r="H53" s="120"/>
    </row>
    <row r="54" spans="2:8" ht="13.5" thickTop="1"/>
  </sheetData>
  <mergeCells count="5">
    <mergeCell ref="B8:F8"/>
    <mergeCell ref="C53:E53"/>
    <mergeCell ref="C30:E30"/>
    <mergeCell ref="C40:E40"/>
    <mergeCell ref="B38:H38"/>
  </mergeCells>
  <phoneticPr fontId="8" type="noConversion"/>
  <pageMargins left="0.86614173228346458" right="0.15748031496062992" top="0.98425196850393704" bottom="0.98425196850393704" header="0" footer="0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1"/>
  <sheetViews>
    <sheetView topLeftCell="A10" workbookViewId="0">
      <selection activeCell="G123" sqref="G123"/>
    </sheetView>
  </sheetViews>
  <sheetFormatPr baseColWidth="10" defaultRowHeight="12.75"/>
  <cols>
    <col min="1" max="1" width="5.7109375" customWidth="1"/>
    <col min="2" max="2" width="9.7109375" customWidth="1"/>
    <col min="3" max="3" width="43.7109375" customWidth="1"/>
    <col min="4" max="4" width="14.7109375" bestFit="1" customWidth="1"/>
    <col min="5" max="5" width="7.85546875" customWidth="1"/>
    <col min="6" max="6" width="12.5703125" customWidth="1"/>
  </cols>
  <sheetData>
    <row r="1" spans="2:7">
      <c r="B1" s="4" t="s">
        <v>4</v>
      </c>
    </row>
    <row r="2" spans="2:7">
      <c r="B2" s="4" t="s">
        <v>7</v>
      </c>
    </row>
    <row r="4" spans="2:7" ht="15.75">
      <c r="C4" s="3" t="s">
        <v>5</v>
      </c>
    </row>
    <row r="6" spans="2:7">
      <c r="C6" s="2" t="s">
        <v>16</v>
      </c>
    </row>
    <row r="7" spans="2:7">
      <c r="C7" s="2" t="s">
        <v>17</v>
      </c>
      <c r="D7" s="2"/>
      <c r="E7" s="2"/>
      <c r="F7" s="2"/>
      <c r="G7" s="2"/>
    </row>
    <row r="9" spans="2:7">
      <c r="D9" s="16"/>
    </row>
    <row r="10" spans="2:7" ht="13.5" thickBot="1">
      <c r="C10" s="5" t="s">
        <v>364</v>
      </c>
      <c r="D10" s="6"/>
    </row>
    <row r="11" spans="2:7">
      <c r="B11" s="17" t="s">
        <v>18</v>
      </c>
      <c r="C11" s="18" t="s">
        <v>6</v>
      </c>
      <c r="D11" s="19" t="s">
        <v>8</v>
      </c>
      <c r="E11" s="20" t="s">
        <v>19</v>
      </c>
      <c r="F11" s="20" t="s">
        <v>20</v>
      </c>
    </row>
    <row r="12" spans="2:7" ht="13.5" thickBot="1">
      <c r="B12" s="42"/>
      <c r="C12" s="43"/>
      <c r="D12" s="21" t="s">
        <v>21</v>
      </c>
      <c r="E12" s="39"/>
      <c r="F12" s="39"/>
    </row>
    <row r="13" spans="2:7">
      <c r="B13" s="45" t="s">
        <v>22</v>
      </c>
      <c r="C13" s="46" t="s">
        <v>23</v>
      </c>
      <c r="D13" s="47">
        <v>10531.2</v>
      </c>
      <c r="E13" s="48" t="s">
        <v>24</v>
      </c>
      <c r="F13" s="49" t="s">
        <v>25</v>
      </c>
    </row>
    <row r="14" spans="2:7">
      <c r="B14" s="29" t="s">
        <v>22</v>
      </c>
      <c r="C14" s="10" t="s">
        <v>26</v>
      </c>
      <c r="D14" s="28">
        <v>3016.6</v>
      </c>
      <c r="E14" s="8" t="s">
        <v>24</v>
      </c>
      <c r="F14" s="15" t="s">
        <v>27</v>
      </c>
    </row>
    <row r="15" spans="2:7">
      <c r="B15" s="29" t="s">
        <v>22</v>
      </c>
      <c r="C15" s="30" t="s">
        <v>28</v>
      </c>
      <c r="D15" s="28">
        <v>3000</v>
      </c>
      <c r="E15" s="31" t="s">
        <v>24</v>
      </c>
      <c r="F15" s="32" t="s">
        <v>29</v>
      </c>
    </row>
    <row r="16" spans="2:7">
      <c r="B16" s="29" t="s">
        <v>30</v>
      </c>
      <c r="C16" s="30" t="s">
        <v>31</v>
      </c>
      <c r="D16" s="28">
        <v>30000</v>
      </c>
      <c r="E16" s="8" t="s">
        <v>24</v>
      </c>
      <c r="F16" s="32" t="s">
        <v>32</v>
      </c>
    </row>
    <row r="17" spans="2:7">
      <c r="B17" s="50" t="s">
        <v>456</v>
      </c>
      <c r="C17" s="30" t="s">
        <v>458</v>
      </c>
      <c r="D17" s="28">
        <v>3000</v>
      </c>
      <c r="E17" s="8" t="s">
        <v>24</v>
      </c>
      <c r="F17" s="32" t="s">
        <v>461</v>
      </c>
    </row>
    <row r="18" spans="2:7">
      <c r="B18" s="50" t="s">
        <v>456</v>
      </c>
      <c r="C18" s="30" t="s">
        <v>457</v>
      </c>
      <c r="D18" s="28">
        <v>3000</v>
      </c>
      <c r="E18" s="8" t="s">
        <v>24</v>
      </c>
      <c r="F18" s="32" t="s">
        <v>461</v>
      </c>
    </row>
    <row r="19" spans="2:7">
      <c r="B19" s="50" t="s">
        <v>456</v>
      </c>
      <c r="C19" s="30" t="s">
        <v>459</v>
      </c>
      <c r="D19" s="28">
        <v>6000</v>
      </c>
      <c r="E19" s="8" t="s">
        <v>24</v>
      </c>
      <c r="F19" s="32" t="s">
        <v>461</v>
      </c>
    </row>
    <row r="20" spans="2:7" ht="13.5" thickBot="1">
      <c r="B20" s="33" t="s">
        <v>456</v>
      </c>
      <c r="C20" s="13" t="s">
        <v>460</v>
      </c>
      <c r="D20" s="34">
        <v>3000</v>
      </c>
      <c r="E20" s="35" t="s">
        <v>24</v>
      </c>
      <c r="F20" s="36" t="s">
        <v>461</v>
      </c>
      <c r="G20" t="s">
        <v>370</v>
      </c>
    </row>
    <row r="21" spans="2:7" ht="13.5" thickBot="1">
      <c r="B21" s="37"/>
      <c r="C21" s="44" t="s">
        <v>365</v>
      </c>
      <c r="D21" s="23">
        <f>SUM(D13:D20)</f>
        <v>61547.8</v>
      </c>
      <c r="E21" s="7"/>
    </row>
    <row r="22" spans="2:7">
      <c r="D22" s="6"/>
      <c r="E22" s="7"/>
      <c r="F22" s="7"/>
    </row>
    <row r="24" spans="2:7">
      <c r="D24" s="7"/>
    </row>
    <row r="30" spans="2:7">
      <c r="B30" s="4" t="s">
        <v>4</v>
      </c>
    </row>
    <row r="31" spans="2:7">
      <c r="B31" s="4" t="s">
        <v>7</v>
      </c>
    </row>
    <row r="33" spans="2:7" ht="15.75">
      <c r="C33" s="3" t="s">
        <v>5</v>
      </c>
    </row>
    <row r="35" spans="2:7">
      <c r="C35" s="2" t="s">
        <v>16</v>
      </c>
    </row>
    <row r="36" spans="2:7">
      <c r="C36" s="2" t="s">
        <v>33</v>
      </c>
      <c r="D36" s="2"/>
      <c r="E36" s="2"/>
      <c r="F36" s="2"/>
    </row>
    <row r="38" spans="2:7">
      <c r="D38" s="16"/>
    </row>
    <row r="39" spans="2:7" ht="13.5" thickBot="1">
      <c r="C39" s="5" t="s">
        <v>364</v>
      </c>
      <c r="D39" s="6"/>
    </row>
    <row r="40" spans="2:7" ht="13.5" thickBot="1">
      <c r="B40" s="9" t="s">
        <v>18</v>
      </c>
      <c r="C40" s="24" t="s">
        <v>6</v>
      </c>
      <c r="D40" s="19" t="s">
        <v>8</v>
      </c>
      <c r="E40" s="20" t="s">
        <v>19</v>
      </c>
      <c r="F40" s="20" t="s">
        <v>20</v>
      </c>
    </row>
    <row r="41" spans="2:7" ht="13.5" thickBot="1">
      <c r="B41" s="9"/>
      <c r="C41" s="25"/>
      <c r="D41" s="19" t="s">
        <v>21</v>
      </c>
      <c r="E41" s="26"/>
      <c r="F41" s="26"/>
    </row>
    <row r="42" spans="2:7">
      <c r="B42" s="51" t="s">
        <v>34</v>
      </c>
      <c r="C42" s="46" t="s">
        <v>35</v>
      </c>
      <c r="D42" s="47">
        <v>94922.4</v>
      </c>
      <c r="E42" s="48" t="s">
        <v>24</v>
      </c>
      <c r="F42" s="49" t="s">
        <v>36</v>
      </c>
    </row>
    <row r="43" spans="2:7">
      <c r="B43" s="29" t="s">
        <v>30</v>
      </c>
      <c r="C43" s="10" t="s">
        <v>37</v>
      </c>
      <c r="D43" s="28">
        <v>9928.9</v>
      </c>
      <c r="E43" s="8" t="s">
        <v>24</v>
      </c>
      <c r="F43" s="15" t="s">
        <v>38</v>
      </c>
    </row>
    <row r="44" spans="2:7">
      <c r="B44" s="27"/>
      <c r="C44" s="30"/>
      <c r="D44" s="28"/>
      <c r="E44" s="8"/>
      <c r="F44" s="32"/>
    </row>
    <row r="45" spans="2:7" ht="13.5" thickBot="1">
      <c r="B45" s="33"/>
      <c r="C45" s="13"/>
      <c r="D45" s="34"/>
      <c r="E45" s="35"/>
      <c r="F45" s="36"/>
    </row>
    <row r="46" spans="2:7" ht="13.5" thickBot="1">
      <c r="B46" s="37"/>
      <c r="C46" s="22" t="s">
        <v>365</v>
      </c>
      <c r="D46" s="23">
        <f>SUM(D42:D45)</f>
        <v>104851.29999999999</v>
      </c>
      <c r="E46" s="7"/>
      <c r="G46" t="s">
        <v>367</v>
      </c>
    </row>
    <row r="53" spans="2:6">
      <c r="B53" s="4" t="s">
        <v>4</v>
      </c>
    </row>
    <row r="54" spans="2:6">
      <c r="B54" s="4" t="s">
        <v>7</v>
      </c>
    </row>
    <row r="56" spans="2:6" ht="15.75">
      <c r="C56" s="3" t="s">
        <v>5</v>
      </c>
    </row>
    <row r="58" spans="2:6">
      <c r="C58" s="2" t="s">
        <v>16</v>
      </c>
    </row>
    <row r="59" spans="2:6">
      <c r="C59" s="2" t="s">
        <v>39</v>
      </c>
      <c r="D59" s="2"/>
      <c r="E59" s="2"/>
      <c r="F59" s="2"/>
    </row>
    <row r="61" spans="2:6">
      <c r="D61" s="16"/>
    </row>
    <row r="62" spans="2:6" ht="13.5" thickBot="1">
      <c r="C62" s="5" t="s">
        <v>364</v>
      </c>
      <c r="D62" s="6"/>
    </row>
    <row r="63" spans="2:6">
      <c r="B63" s="17" t="s">
        <v>18</v>
      </c>
      <c r="C63" s="18" t="s">
        <v>6</v>
      </c>
      <c r="D63" s="19" t="s">
        <v>8</v>
      </c>
      <c r="E63" s="38" t="s">
        <v>19</v>
      </c>
      <c r="F63" s="20" t="s">
        <v>20</v>
      </c>
    </row>
    <row r="64" spans="2:6" ht="13.5" thickBot="1">
      <c r="B64" s="42"/>
      <c r="C64" s="43"/>
      <c r="D64" s="21" t="s">
        <v>21</v>
      </c>
      <c r="E64" s="52"/>
      <c r="F64" s="39"/>
    </row>
    <row r="65" spans="2:7">
      <c r="B65" s="45" t="s">
        <v>30</v>
      </c>
      <c r="C65" s="11" t="s">
        <v>40</v>
      </c>
      <c r="D65" s="47">
        <v>187454.17</v>
      </c>
      <c r="E65" s="48" t="s">
        <v>24</v>
      </c>
      <c r="F65" s="49" t="s">
        <v>41</v>
      </c>
    </row>
    <row r="66" spans="2:7">
      <c r="B66" s="29" t="s">
        <v>30</v>
      </c>
      <c r="C66" s="12" t="s">
        <v>42</v>
      </c>
      <c r="D66" s="28">
        <v>10000</v>
      </c>
      <c r="E66" s="8" t="s">
        <v>24</v>
      </c>
      <c r="F66" s="15" t="s">
        <v>43</v>
      </c>
    </row>
    <row r="67" spans="2:7" s="40" customFormat="1">
      <c r="B67" s="56" t="s">
        <v>3</v>
      </c>
      <c r="C67" s="53" t="s">
        <v>0</v>
      </c>
      <c r="D67" s="54">
        <v>46720</v>
      </c>
      <c r="E67" s="55"/>
      <c r="F67" s="57" t="s">
        <v>1</v>
      </c>
      <c r="G67" s="40" t="s">
        <v>2</v>
      </c>
    </row>
    <row r="68" spans="2:7" ht="13.5" thickBot="1">
      <c r="B68" s="33" t="s">
        <v>462</v>
      </c>
      <c r="C68" s="13" t="s">
        <v>40</v>
      </c>
      <c r="D68" s="34">
        <v>174328.02</v>
      </c>
      <c r="E68" s="35" t="s">
        <v>24</v>
      </c>
      <c r="F68" s="36" t="s">
        <v>463</v>
      </c>
    </row>
    <row r="69" spans="2:7" ht="13.5" thickBot="1">
      <c r="B69" s="37"/>
      <c r="C69" s="44" t="s">
        <v>365</v>
      </c>
      <c r="D69" s="23">
        <f>SUM(D65:D68)</f>
        <v>418502.19</v>
      </c>
      <c r="E69" s="7"/>
      <c r="G69" t="s">
        <v>367</v>
      </c>
    </row>
    <row r="70" spans="2:7">
      <c r="D70" s="6"/>
      <c r="E70" s="7"/>
      <c r="F70" s="7"/>
    </row>
    <row r="77" spans="2:7">
      <c r="B77" s="4" t="s">
        <v>4</v>
      </c>
    </row>
    <row r="78" spans="2:7">
      <c r="B78" s="4" t="s">
        <v>7</v>
      </c>
    </row>
    <row r="80" spans="2:7" ht="15.75">
      <c r="C80" s="3" t="s">
        <v>5</v>
      </c>
    </row>
    <row r="82" spans="1:9">
      <c r="C82" s="2" t="s">
        <v>16</v>
      </c>
    </row>
    <row r="83" spans="1:9">
      <c r="C83" s="2" t="s">
        <v>39</v>
      </c>
      <c r="D83" s="2"/>
      <c r="E83" s="2"/>
      <c r="F83" s="2"/>
    </row>
    <row r="85" spans="1:9">
      <c r="D85" s="16"/>
    </row>
    <row r="86" spans="1:9" ht="13.5" thickBot="1">
      <c r="C86" s="5" t="s">
        <v>464</v>
      </c>
      <c r="D86" s="6"/>
    </row>
    <row r="87" spans="1:9">
      <c r="B87" s="17" t="s">
        <v>18</v>
      </c>
      <c r="C87" s="18" t="s">
        <v>6</v>
      </c>
      <c r="D87" s="19" t="s">
        <v>8</v>
      </c>
      <c r="E87" s="38" t="s">
        <v>19</v>
      </c>
      <c r="F87" s="20" t="s">
        <v>20</v>
      </c>
    </row>
    <row r="88" spans="1:9" ht="13.5" thickBot="1">
      <c r="B88" s="42"/>
      <c r="C88" s="43"/>
      <c r="D88" s="21" t="s">
        <v>21</v>
      </c>
      <c r="E88" s="52"/>
      <c r="F88" s="39"/>
    </row>
    <row r="89" spans="1:9">
      <c r="B89" s="45" t="s">
        <v>30</v>
      </c>
      <c r="C89" s="11" t="s">
        <v>40</v>
      </c>
      <c r="D89" s="47">
        <v>187454.17</v>
      </c>
      <c r="E89" s="48" t="s">
        <v>24</v>
      </c>
      <c r="F89" s="49" t="s">
        <v>41</v>
      </c>
    </row>
    <row r="90" spans="1:9">
      <c r="B90" s="29" t="s">
        <v>30</v>
      </c>
      <c r="C90" s="12" t="s">
        <v>42</v>
      </c>
      <c r="D90" s="28">
        <v>10000</v>
      </c>
      <c r="E90" s="8" t="s">
        <v>24</v>
      </c>
      <c r="F90" s="15" t="s">
        <v>43</v>
      </c>
    </row>
    <row r="91" spans="1:9">
      <c r="A91" s="40"/>
      <c r="B91" s="56" t="s">
        <v>3</v>
      </c>
      <c r="C91" s="53" t="s">
        <v>0</v>
      </c>
      <c r="D91" s="54">
        <v>46720</v>
      </c>
      <c r="E91" s="55"/>
      <c r="F91" s="57" t="s">
        <v>1</v>
      </c>
      <c r="G91" s="40" t="s">
        <v>2</v>
      </c>
      <c r="H91" s="40"/>
      <c r="I91" s="40"/>
    </row>
    <row r="92" spans="1:9">
      <c r="B92" s="58" t="s">
        <v>462</v>
      </c>
      <c r="C92" s="59" t="s">
        <v>40</v>
      </c>
      <c r="D92" s="60">
        <v>174328.02</v>
      </c>
      <c r="E92" s="61" t="s">
        <v>24</v>
      </c>
      <c r="F92" s="62" t="s">
        <v>463</v>
      </c>
    </row>
    <row r="93" spans="1:9">
      <c r="B93" s="63" t="s">
        <v>466</v>
      </c>
      <c r="C93" s="14" t="s">
        <v>467</v>
      </c>
      <c r="D93" s="64">
        <v>72776.55</v>
      </c>
      <c r="E93" s="8" t="s">
        <v>24</v>
      </c>
      <c r="F93" s="14" t="s">
        <v>468</v>
      </c>
    </row>
    <row r="94" spans="1:9">
      <c r="B94" s="63" t="s">
        <v>469</v>
      </c>
      <c r="C94" s="14" t="s">
        <v>467</v>
      </c>
      <c r="D94" s="64">
        <v>-15000</v>
      </c>
      <c r="E94" s="8"/>
      <c r="F94" s="14"/>
    </row>
    <row r="95" spans="1:9">
      <c r="B95" s="63"/>
      <c r="C95" s="14" t="s">
        <v>467</v>
      </c>
      <c r="D95" s="64">
        <v>-15000</v>
      </c>
      <c r="E95" s="8"/>
      <c r="F95" s="14"/>
    </row>
    <row r="96" spans="1:9">
      <c r="B96" s="63" t="s">
        <v>470</v>
      </c>
      <c r="C96" s="14" t="s">
        <v>467</v>
      </c>
      <c r="D96" s="64">
        <v>-15000</v>
      </c>
      <c r="E96" s="8"/>
      <c r="F96" s="14"/>
    </row>
    <row r="97" spans="2:6" ht="13.5" thickBot="1">
      <c r="B97" s="37"/>
      <c r="C97" s="44" t="s">
        <v>465</v>
      </c>
      <c r="D97" s="23">
        <f>SUM(D89:D96)</f>
        <v>446278.74</v>
      </c>
      <c r="E97" s="7"/>
    </row>
    <row r="98" spans="2:6">
      <c r="D98" s="6"/>
      <c r="E98" s="7"/>
      <c r="F98" s="7"/>
    </row>
    <row r="99" spans="2:6">
      <c r="D99" s="65">
        <v>-418502.19</v>
      </c>
    </row>
    <row r="101" spans="2:6">
      <c r="C101" t="s">
        <v>471</v>
      </c>
      <c r="D101" s="7">
        <f>SUM(D97:D99)</f>
        <v>27776.549999999988</v>
      </c>
    </row>
  </sheetData>
  <phoneticPr fontId="8" type="noConversion"/>
  <pageMargins left="0.63" right="0.36" top="0.21" bottom="0.18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9:E40"/>
  <sheetViews>
    <sheetView topLeftCell="A13" workbookViewId="0">
      <selection activeCell="E35" sqref="E35"/>
    </sheetView>
  </sheetViews>
  <sheetFormatPr baseColWidth="10" defaultRowHeight="12.75"/>
  <cols>
    <col min="1" max="1" width="4" style="66" customWidth="1"/>
    <col min="2" max="2" width="9.7109375" style="66" customWidth="1"/>
    <col min="3" max="3" width="14.28515625" style="66" customWidth="1"/>
    <col min="4" max="4" width="44.5703125" style="66" customWidth="1"/>
    <col min="5" max="5" width="16.42578125" style="68" bestFit="1" customWidth="1"/>
    <col min="6" max="16384" width="11.42578125" style="66"/>
  </cols>
  <sheetData>
    <row r="9" spans="2:5">
      <c r="B9" s="66" t="s">
        <v>478</v>
      </c>
      <c r="C9" s="66" t="s">
        <v>477</v>
      </c>
      <c r="D9" s="66" t="s">
        <v>476</v>
      </c>
      <c r="E9" s="67">
        <v>904999.51</v>
      </c>
    </row>
    <row r="10" spans="2:5">
      <c r="B10" s="66" t="s">
        <v>478</v>
      </c>
      <c r="C10" s="66" t="s">
        <v>489</v>
      </c>
      <c r="D10" s="66" t="s">
        <v>479</v>
      </c>
      <c r="E10" s="67">
        <v>5420</v>
      </c>
    </row>
    <row r="11" spans="2:5">
      <c r="B11" s="66" t="s">
        <v>480</v>
      </c>
      <c r="C11" s="66" t="s">
        <v>481</v>
      </c>
      <c r="D11" s="66" t="s">
        <v>482</v>
      </c>
      <c r="E11" s="67">
        <v>62942</v>
      </c>
    </row>
    <row r="12" spans="2:5">
      <c r="E12" s="67"/>
    </row>
    <row r="13" spans="2:5">
      <c r="E13" s="67">
        <f>SUM(E9:E12)</f>
        <v>973361.51</v>
      </c>
    </row>
    <row r="14" spans="2:5">
      <c r="E14" s="67"/>
    </row>
    <row r="15" spans="2:5">
      <c r="B15" s="66" t="s">
        <v>483</v>
      </c>
      <c r="C15" s="66" t="s">
        <v>484</v>
      </c>
      <c r="D15" s="66" t="s">
        <v>485</v>
      </c>
      <c r="E15" s="67">
        <v>74767.7</v>
      </c>
    </row>
    <row r="16" spans="2:5">
      <c r="C16" s="66" t="s">
        <v>486</v>
      </c>
      <c r="D16" s="66" t="s">
        <v>487</v>
      </c>
      <c r="E16" s="67">
        <v>42576</v>
      </c>
    </row>
    <row r="17" spans="2:5">
      <c r="C17" s="66" t="s">
        <v>488</v>
      </c>
      <c r="D17" s="66" t="s">
        <v>490</v>
      </c>
      <c r="E17" s="67">
        <f>153484.03+3006599.63</f>
        <v>3160083.6599999997</v>
      </c>
    </row>
    <row r="18" spans="2:5">
      <c r="C18" s="66" t="s">
        <v>491</v>
      </c>
      <c r="D18" s="66" t="s">
        <v>492</v>
      </c>
      <c r="E18" s="67">
        <v>77008.62</v>
      </c>
    </row>
    <row r="19" spans="2:5">
      <c r="C19" s="66" t="s">
        <v>493</v>
      </c>
      <c r="D19" s="66" t="s">
        <v>494</v>
      </c>
      <c r="E19" s="67">
        <v>1102396.7</v>
      </c>
    </row>
    <row r="20" spans="2:5">
      <c r="E20" s="67"/>
    </row>
    <row r="21" spans="2:5">
      <c r="E21" s="67"/>
    </row>
    <row r="22" spans="2:5">
      <c r="C22" s="66" t="s">
        <v>495</v>
      </c>
      <c r="D22" s="66" t="s">
        <v>496</v>
      </c>
      <c r="E22" s="67">
        <v>69685</v>
      </c>
    </row>
    <row r="23" spans="2:5">
      <c r="B23" s="66" t="s">
        <v>499</v>
      </c>
      <c r="C23" s="66" t="s">
        <v>497</v>
      </c>
      <c r="D23" s="66" t="s">
        <v>498</v>
      </c>
      <c r="E23" s="67">
        <v>357681.18</v>
      </c>
    </row>
    <row r="24" spans="2:5">
      <c r="E24" s="67"/>
    </row>
    <row r="25" spans="2:5">
      <c r="E25" s="67"/>
    </row>
    <row r="26" spans="2:5">
      <c r="C26" s="66" t="s">
        <v>500</v>
      </c>
      <c r="D26" s="66" t="s">
        <v>501</v>
      </c>
      <c r="E26" s="67">
        <v>96594.28</v>
      </c>
    </row>
    <row r="27" spans="2:5">
      <c r="C27" s="66" t="s">
        <v>503</v>
      </c>
      <c r="D27" s="66" t="s">
        <v>504</v>
      </c>
      <c r="E27" s="67">
        <v>133991.49</v>
      </c>
    </row>
    <row r="28" spans="2:5">
      <c r="E28" s="67"/>
    </row>
    <row r="29" spans="2:5">
      <c r="C29" s="66" t="s">
        <v>505</v>
      </c>
      <c r="D29" s="66" t="s">
        <v>506</v>
      </c>
      <c r="E29" s="67">
        <v>189196.29</v>
      </c>
    </row>
    <row r="30" spans="2:5">
      <c r="E30" s="67"/>
    </row>
    <row r="31" spans="2:5">
      <c r="E31" s="67"/>
    </row>
    <row r="32" spans="2:5">
      <c r="E32" s="67"/>
    </row>
    <row r="33" spans="5:5">
      <c r="E33" s="67"/>
    </row>
    <row r="34" spans="5:5">
      <c r="E34" s="67"/>
    </row>
    <row r="35" spans="5:5">
      <c r="E35" s="67"/>
    </row>
    <row r="36" spans="5:5">
      <c r="E36" s="67"/>
    </row>
    <row r="37" spans="5:5">
      <c r="E37" s="67"/>
    </row>
    <row r="38" spans="5:5">
      <c r="E38" s="67"/>
    </row>
    <row r="39" spans="5:5">
      <c r="E39" s="67"/>
    </row>
    <row r="40" spans="5:5">
      <c r="E40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Setiembre</vt:lpstr>
      <vt:lpstr>Diciembre</vt:lpstr>
      <vt:lpstr>1501</vt:lpstr>
      <vt:lpstr>1502</vt:lpstr>
      <vt:lpstr>2401</vt:lpstr>
      <vt:lpstr>Hoja1</vt:lpstr>
    </vt:vector>
  </TitlesOfParts>
  <Company>Sub Gerencia de Contabilidad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L.Tecsi T.</dc:creator>
  <cp:lastModifiedBy>Usuario</cp:lastModifiedBy>
  <cp:lastPrinted>2016-05-09T14:46:54Z</cp:lastPrinted>
  <dcterms:created xsi:type="dcterms:W3CDTF">1999-06-16T13:47:12Z</dcterms:created>
  <dcterms:modified xsi:type="dcterms:W3CDTF">2017-07-14T17:18:07Z</dcterms:modified>
</cp:coreProperties>
</file>