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MILAX\"/>
    </mc:Choice>
  </mc:AlternateContent>
  <xr:revisionPtr revIDLastSave="0" documentId="10_ncr:100000_{328B5587-A2C0-4FCC-9642-F833E704B323}" xr6:coauthVersionLast="31" xr6:coauthVersionMax="31" xr10:uidLastSave="{00000000-0000-0000-0000-000000000000}"/>
  <bookViews>
    <workbookView xWindow="0" yWindow="0" windowWidth="23040" windowHeight="8490" activeTab="1"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G32" i="3" l="1"/>
  <c r="G26" i="3"/>
  <c r="G34" i="3"/>
  <c r="I34" i="3"/>
  <c r="G37" i="3"/>
  <c r="G40" i="3"/>
  <c r="G47" i="3"/>
  <c r="I46" i="3"/>
  <c r="I45" i="3"/>
  <c r="I39" i="3" l="1"/>
  <c r="I38" i="3"/>
  <c r="I31" i="3"/>
  <c r="I30" i="3"/>
  <c r="J58" i="2"/>
  <c r="J54" i="2"/>
  <c r="H54" i="2"/>
  <c r="H55" i="2"/>
  <c r="J50" i="2"/>
  <c r="H50" i="2"/>
  <c r="H48" i="2"/>
  <c r="H49" i="2"/>
  <c r="H40" i="2"/>
  <c r="J45" i="2"/>
  <c r="I24" i="3"/>
  <c r="G24" i="3"/>
  <c r="I23" i="3"/>
  <c r="H37" i="2"/>
  <c r="J37" i="2"/>
  <c r="J14" i="2"/>
  <c r="J13" i="2"/>
  <c r="H11" i="2"/>
  <c r="J11" i="2"/>
  <c r="I6" i="7" l="1"/>
  <c r="G6" i="7"/>
  <c r="I5" i="7"/>
  <c r="G5" i="7"/>
  <c r="I18" i="3"/>
  <c r="I17" i="3"/>
  <c r="I16" i="3"/>
  <c r="I15" i="3"/>
  <c r="I14" i="3"/>
  <c r="I13" i="3"/>
  <c r="G12" i="3"/>
  <c r="G11" i="3"/>
  <c r="G10" i="3"/>
  <c r="I5" i="3"/>
  <c r="G5" i="3"/>
  <c r="J26" i="2"/>
  <c r="H26" i="2"/>
  <c r="J23" i="2"/>
  <c r="J22" i="2"/>
  <c r="J21" i="2"/>
  <c r="J20" i="2"/>
  <c r="J19" i="2"/>
  <c r="J17" i="2"/>
  <c r="J16" i="2"/>
  <c r="J15" i="2"/>
  <c r="J12" i="2"/>
  <c r="J9" i="2"/>
  <c r="J8" i="2"/>
  <c r="L3" i="2"/>
  <c r="I18" i="1"/>
  <c r="I17" i="1"/>
  <c r="I16" i="1"/>
  <c r="K3" i="1"/>
</calcChain>
</file>

<file path=xl/sharedStrings.xml><?xml version="1.0" encoding="utf-8"?>
<sst xmlns="http://schemas.openxmlformats.org/spreadsheetml/2006/main" count="919" uniqueCount="396">
  <si>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</si>
  <si>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</si>
  <si>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</si>
  <si>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</si>
  <si>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</si>
  <si>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</si>
  <si>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</si>
  <si>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</si>
  <si>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</si>
  <si>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</si>
  <si>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</si>
  <si>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</si>
  <si>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</si>
  <si>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</si>
  <si>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</si>
  <si>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</si>
  <si>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</si>
  <si>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</si>
  <si>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</si>
  <si>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</si>
  <si>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</si>
  <si>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</si>
  <si>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</si>
  <si>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</si>
  <si>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</si>
  <si>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</si>
  <si>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</si>
  <si>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</si>
  <si>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</si>
  <si>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</si>
  <si>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</si>
  <si>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</si>
  <si>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</si>
  <si>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</si>
  <si>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</si>
  <si>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</si>
  <si>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</si>
  <si>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</si>
  <si>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</si>
  <si>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</si>
  <si>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</si>
  <si>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</si>
  <si>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</si>
  <si>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</si>
  <si>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</si>
  <si>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</si>
  <si>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</si>
  <si>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</si>
  <si>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</si>
  <si>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</si>
  <si>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</si>
  <si>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</si>
  <si>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</si>
  <si>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</si>
  <si>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</si>
  <si>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</si>
  <si>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</si>
  <si>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</si>
  <si>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</si>
  <si>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</si>
  <si>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</si>
  <si>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</si>
  <si>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</si>
  <si>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</si>
  <si>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</si>
  <si>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</si>
  <si>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</si>
  <si>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</si>
  <si>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</si>
  <si>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</si>
  <si>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</si>
  <si>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</si>
  <si>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</si>
  <si>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</si>
  <si>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</si>
  <si>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</si>
  <si>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</si>
  <si>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</si>
  <si>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</si>
  <si>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</si>
  <si>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</si>
  <si>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</si>
  <si>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</si>
  <si>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</si>
  <si>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</si>
  <si>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</si>
  <si>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</si>
  <si>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</si>
  <si>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</si>
  <si>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</si>
  <si>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</si>
  <si>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</si>
  <si>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</si>
  <si>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</si>
  <si>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</si>
  <si>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</si>
  <si>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</si>
  <si>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</si>
  <si>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</si>
  <si>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</si>
  <si>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</si>
  <si>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</si>
  <si>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</si>
  <si>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</si>
  <si>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The date the person finished in the organisation</t>
  </si>
  <si>
    <t>Funding grant name</t>
  </si>
  <si>
    <t>0-n</t>
  </si>
  <si>
    <t>Site History</t>
  </si>
  <si>
    <t>Description of the history of the site</t>
  </si>
  <si>
    <t>Location</t>
  </si>
  <si>
    <t>Grant start date</t>
  </si>
  <si>
    <t>District</t>
  </si>
  <si>
    <t>Start date of the funding grant</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</si>
  <si>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</si>
  <si>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</si>
  <si>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</si>
  <si>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</si>
  <si>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</si>
  <si>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</si>
  <si>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</si>
  <si>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</si>
  <si>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</si>
  <si>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</si>
  <si>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</si>
  <si>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</si>
  <si>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</si>
  <si>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</si>
  <si>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</si>
  <si>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</si>
  <si>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</si>
  <si>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</si>
  <si>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</si>
  <si>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</si>
  <si>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</si>
  <si>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</si>
  <si>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</si>
  <si>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</si>
  <si>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</si>
  <si>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</si>
  <si>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</si>
  <si>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</si>
  <si>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</si>
  <si>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</si>
  <si>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</si>
  <si>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</si>
  <si>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</si>
  <si>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</si>
  <si>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</si>
  <si>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</si>
  <si>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</si>
  <si>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</si>
  <si>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</si>
  <si>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</si>
  <si>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</si>
  <si>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</si>
  <si>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</si>
  <si>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</si>
  <si>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</si>
  <si>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</si>
  <si>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</si>
  <si>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</si>
  <si>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</si>
  <si>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</si>
  <si>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</si>
  <si>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</si>
  <si>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</si>
  <si>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</si>
  <si>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</si>
  <si>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</si>
  <si>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</si>
  <si>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</si>
  <si>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</si>
  <si>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</si>
  <si>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</si>
  <si>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</si>
  <si>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</si>
  <si>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</si>
  <si>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</si>
  <si>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</si>
  <si>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</si>
  <si>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</si>
  <si>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</si>
  <si>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</si>
  <si>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</si>
  <si>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</si>
  <si>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</si>
  <si>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</si>
  <si>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</si>
  <si>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</si>
  <si>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</si>
  <si>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</si>
  <si>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</si>
  <si>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</si>
  <si>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</si>
  <si>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</si>
  <si>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</si>
  <si>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</si>
  <si>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</si>
  <si>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</si>
  <si>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</si>
  <si>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</si>
  <si>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</si>
  <si>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</si>
  <si>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</si>
  <si>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</si>
  <si>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</si>
  <si>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</si>
  <si>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</si>
  <si>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</si>
  <si>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</si>
  <si>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</si>
  <si>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</si>
  <si>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</si>
  <si>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</si>
  <si>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</si>
  <si>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</si>
  <si>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</si>
  <si>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</si>
  <si>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</si>
  <si>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</si>
  <si>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</si>
  <si>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</si>
  <si>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</si>
  <si>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</si>
  <si>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</si>
  <si>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</si>
  <si>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</si>
  <si>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</si>
  <si>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</si>
  <si>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</si>
  <si>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</si>
  <si>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</si>
  <si>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</si>
  <si>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</si>
  <si>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</si>
  <si>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</si>
  <si>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</si>
  <si>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</si>
  <si>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</si>
  <si>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</si>
  <si>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</si>
  <si>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</si>
  <si>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</si>
  <si>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</si>
  <si>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</si>
  <si>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</si>
  <si>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</si>
  <si>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</si>
  <si>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</si>
  <si>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</si>
  <si>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</si>
  <si>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</si>
  <si>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</si>
  <si>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</si>
  <si>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</si>
  <si>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</si>
  <si>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</si>
  <si>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</si>
  <si>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</si>
  <si>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</si>
  <si>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</si>
  <si>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</si>
  <si>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</si>
  <si>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</si>
  <si>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</si>
  <si>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</si>
  <si>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</si>
  <si>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</si>
  <si>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</si>
  <si>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</si>
  <si>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</si>
  <si>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</si>
  <si>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</si>
  <si>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</si>
  <si>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</si>
  <si>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</si>
  <si>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</si>
  <si>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</si>
  <si>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</si>
  <si>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</si>
  <si>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</si>
  <si>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</si>
  <si>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</si>
  <si>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</si>
  <si>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</si>
  <si>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</si>
  <si>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</si>
  <si>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</si>
  <si>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</si>
  <si>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</si>
  <si>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</si>
  <si>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</si>
  <si>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</si>
  <si>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</si>
  <si>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</si>
  <si>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</si>
  <si>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</si>
  <si>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</si>
  <si>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</si>
  <si>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</si>
  <si>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</si>
  <si>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</si>
  <si>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</si>
  <si>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</si>
  <si>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</si>
  <si>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</si>
  <si>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</si>
  <si>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</si>
  <si>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</si>
  <si>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</si>
  <si>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</si>
  <si>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</si>
  <si>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</si>
  <si>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</si>
  <si>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</si>
  <si>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</si>
  <si>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</si>
  <si>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</si>
  <si>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</si>
  <si>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</si>
  <si>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</si>
  <si>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</si>
  <si>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</si>
  <si>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</si>
  <si>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</si>
  <si>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</si>
  <si>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</si>
  <si>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</si>
  <si>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</si>
  <si>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</si>
  <si>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</si>
  <si>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</si>
  <si>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</si>
  <si>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</si>
  <si>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</si>
  <si>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</si>
  <si>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</si>
  <si>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</si>
  <si>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</si>
  <si>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</si>
  <si>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</si>
  <si>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</si>
  <si>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</si>
  <si>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</si>
  <si>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</si>
  <si>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</si>
  <si>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</si>
  <si>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</si>
  <si>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</si>
  <si>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</si>
  <si>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</si>
  <si>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</si>
  <si>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</si>
  <si>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</si>
  <si>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</si>
  <si>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</si>
  <si>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</si>
  <si>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</si>
  <si>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</si>
  <si>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</si>
  <si>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</si>
  <si>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</si>
  <si>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</si>
  <si>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</si>
  <si>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combinations are a combination of previously defined Factor Levels. Factor Level combinations are generally only applicable to non-factorial experiment designs where only selected treatment combinations are applied</t>
  </si>
  <si>
    <t>statistics ontology</t>
  </si>
  <si>
    <t>FAO WRB classifications</t>
  </si>
  <si>
    <t xml:space="preserve">Free text description for providing additional descriptive information about the soil </t>
  </si>
  <si>
    <t>The variable being described</t>
  </si>
  <si>
    <t>silt content</t>
  </si>
  <si>
    <t>The minimum sample depth for the variable</t>
  </si>
  <si>
    <t>The maximum sample depth for the variable</t>
  </si>
  <si>
    <t>The measurement sample units for the variable</t>
  </si>
  <si>
    <t>The minimum for the variable</t>
  </si>
  <si>
    <t>The typical for the variable</t>
  </si>
  <si>
    <t>The maximum for the variable</t>
  </si>
  <si>
    <t>The units for the variable</t>
  </si>
  <si>
    <t>The reference year for when the sample was collected</t>
  </si>
  <si>
    <t xml:space="preserve">Indicates if the sample was collected at baseline </t>
  </si>
  <si>
    <t>Indicates if the sample was measured or estimated, e.g. by a model</t>
  </si>
  <si>
    <t>cm</t>
  </si>
  <si>
    <t>%</t>
  </si>
  <si>
    <t>Environment Ontology, Agrovoc, Plant Environment Ontology</t>
  </si>
  <si>
    <t>Environment Ontology</t>
  </si>
  <si>
    <t>Luvisol</t>
  </si>
  <si>
    <t>The start year for the period over which values are meaned</t>
  </si>
  <si>
    <t>The end year for the period over which values are meaned</t>
  </si>
  <si>
    <t>The mean value over the period</t>
  </si>
  <si>
    <t>The miminum value over the period</t>
  </si>
  <si>
    <t>the maximum value over the period</t>
  </si>
  <si>
    <t>the value units</t>
  </si>
  <si>
    <t>Environment Ontology, Agrovoc</t>
  </si>
  <si>
    <t>precipitation</t>
  </si>
  <si>
    <t>mm</t>
  </si>
  <si>
    <t>Factor Combinations</t>
  </si>
  <si>
    <t>http://purl.obolibrary.org/obo/STATO_0000265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</si>
</sst>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schema.org/temporalCoverage"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schema.org/description" TargetMode="External"/><Relationship Id="rId47" Type="http://schemas.openxmlformats.org/officeDocument/2006/relationships/hyperlink" Target="http://schema.org/" TargetMode="External"/><Relationship Id="rId50" Type="http://schemas.openxmlformats.org/officeDocument/2006/relationships/hyperlink" Target="https://schema.org/temporalCoverag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schema.org/temporalCoverage" TargetMode="External"/><Relationship Id="rId46" Type="http://schemas.openxmlformats.org/officeDocument/2006/relationships/hyperlink" Target="https://schema.org/name"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chema.org/" TargetMode="External"/><Relationship Id="rId54" Type="http://schemas.openxmlformats.org/officeDocument/2006/relationships/hyperlink" Target="https://schema.org/description"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chema.org/" TargetMode="External"/><Relationship Id="rId40" Type="http://schemas.openxmlformats.org/officeDocument/2006/relationships/hyperlink" Target="http://schema.org/" TargetMode="External"/><Relationship Id="rId45" Type="http://schemas.openxmlformats.org/officeDocument/2006/relationships/hyperlink" Target="http://schema.org/" TargetMode="External"/><Relationship Id="rId53" Type="http://schemas.openxmlformats.org/officeDocument/2006/relationships/hyperlink" Target="http://schema.org/" TargetMode="External"/><Relationship Id="rId58" Type="http://schemas.openxmlformats.org/officeDocument/2006/relationships/printerSettings" Target="../printerSettings/printerSettings1.bin"/><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description"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name" TargetMode="External"/><Relationship Id="rId52"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schema.org/temporalCoverage"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schema.org/description" TargetMode="External"/><Relationship Id="rId3" Type="http://schemas.openxmlformats.org/officeDocument/2006/relationships/hyperlink" Target="https://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printerSettings" Target="../printerSettings/printerSettings2.bin"/><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19" Type="http://schemas.openxmlformats.org/officeDocument/2006/relationships/hyperlink" Target="https://schema.org/description"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5"/>
  <sheetViews>
    <sheetView topLeftCell="D1" workbookViewId="0">
      <pane ySplit="1" topLeftCell="A11" activePane="bottomLeft" state="frozen"/>
      <selection pane="bottomLeft" activeCell="I6" sqref="I6"/>
    </sheetView>
  </sheetViews>
  <sheetFormatPr defaultColWidth="14.42578125" defaultRowHeight="15.75" customHeight="1"/>
  <cols>
    <col min="1" max="1" width="24.28515625" style="73" customWidth="1"/>
    <col min="2" max="2" width="24" customWidth="1"/>
    <col min="3" max="3" width="11.42578125" customWidth="1"/>
    <col min="4" max="4" width="19.140625" customWidth="1"/>
    <col min="5" max="5" width="48.7109375" customWidth="1"/>
    <col min="6" max="6" width="60.28515625" style="73" customWidth="1"/>
    <col min="7" max="7" width="21.140625" customWidth="1"/>
    <col min="8" max="8" width="19" customWidth="1"/>
    <col min="9" max="9" width="33.28515625" style="75" bestFit="1" customWidth="1"/>
    <col min="10" max="10" width="26.140625" customWidth="1"/>
    <col min="11" max="12" width="34" style="73" customWidth="1"/>
  </cols>
  <sheetData>
    <row r="1" spans="1:12" ht="25.5">
      <c r="A1" s="7" t="s">
        <v>1</v>
      </c>
      <c r="B1" s="7" t="s">
        <v>2</v>
      </c>
      <c r="C1" s="9" t="s">
        <v>3</v>
      </c>
      <c r="D1" s="70" t="s">
        <v>193</v>
      </c>
      <c r="E1" s="2" t="s">
        <v>4</v>
      </c>
      <c r="F1" s="11" t="s">
        <v>5</v>
      </c>
      <c r="G1" s="13" t="s">
        <v>6</v>
      </c>
      <c r="H1" s="13" t="s">
        <v>7</v>
      </c>
      <c r="I1" s="13" t="s">
        <v>8</v>
      </c>
      <c r="J1" s="2" t="s">
        <v>9</v>
      </c>
      <c r="K1" s="2" t="s">
        <v>10</v>
      </c>
      <c r="L1" s="7" t="s">
        <v>292</v>
      </c>
    </row>
    <row r="2" spans="1:12" ht="12.75">
      <c r="A2" s="111" t="s">
        <v>11</v>
      </c>
      <c r="B2" s="111"/>
      <c r="C2" s="112"/>
      <c r="D2" s="113"/>
      <c r="E2" s="114"/>
      <c r="F2" s="115"/>
      <c r="G2" s="116"/>
      <c r="H2" s="116"/>
      <c r="I2" s="116"/>
      <c r="J2" s="114"/>
      <c r="K2" s="114"/>
      <c r="L2" s="114"/>
    </row>
    <row r="3" spans="1:12" ht="12.75">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2.75">
      <c r="A4" s="50" t="s">
        <v>22</v>
      </c>
      <c r="C4" s="17">
        <v>1</v>
      </c>
      <c r="D4" s="32">
        <v>1</v>
      </c>
      <c r="E4" s="16" t="s">
        <v>23</v>
      </c>
      <c r="F4" s="21" t="s">
        <v>24</v>
      </c>
      <c r="G4" s="22"/>
      <c r="H4" s="22" t="s">
        <v>21</v>
      </c>
      <c r="I4" s="25" t="s">
        <v>20</v>
      </c>
      <c r="J4" s="27" t="s">
        <v>26</v>
      </c>
      <c r="K4" s="50"/>
      <c r="L4" s="50"/>
    </row>
    <row r="5" spans="1:12" ht="12.75">
      <c r="A5" s="50" t="s">
        <v>30</v>
      </c>
      <c r="C5" s="17">
        <v>1</v>
      </c>
      <c r="D5" s="32">
        <v>1</v>
      </c>
      <c r="E5" s="4"/>
      <c r="F5" s="21" t="s">
        <v>31</v>
      </c>
      <c r="G5" s="22"/>
      <c r="H5" s="22" t="s">
        <v>21</v>
      </c>
      <c r="I5" s="25" t="s">
        <v>32</v>
      </c>
      <c r="J5" s="27" t="s">
        <v>26</v>
      </c>
      <c r="K5" s="50"/>
      <c r="L5" s="50"/>
    </row>
    <row r="6" spans="1:12" ht="89.25">
      <c r="A6" s="50" t="s">
        <v>33</v>
      </c>
      <c r="C6" s="17">
        <v>1</v>
      </c>
      <c r="D6" s="32">
        <v>1</v>
      </c>
      <c r="E6" s="4"/>
      <c r="F6" s="21" t="s">
        <v>277</v>
      </c>
      <c r="G6" s="22"/>
      <c r="H6" s="22" t="s">
        <v>21</v>
      </c>
      <c r="I6" s="29" t="s">
        <v>34</v>
      </c>
      <c r="J6" s="27" t="s">
        <v>26</v>
      </c>
      <c r="K6" s="50"/>
      <c r="L6" s="50"/>
    </row>
    <row r="7" spans="1:12" ht="38.25">
      <c r="A7" s="50" t="s">
        <v>49</v>
      </c>
      <c r="C7" s="17">
        <v>1</v>
      </c>
      <c r="D7" s="32">
        <v>1</v>
      </c>
      <c r="E7" s="31" t="s">
        <v>50</v>
      </c>
      <c r="F7" s="21" t="s">
        <v>278</v>
      </c>
      <c r="G7" s="24"/>
      <c r="H7" s="16" t="s">
        <v>21</v>
      </c>
      <c r="I7" s="29" t="s">
        <v>34</v>
      </c>
      <c r="J7" s="27" t="s">
        <v>26</v>
      </c>
      <c r="K7" s="50"/>
      <c r="L7" s="50" t="s">
        <v>293</v>
      </c>
    </row>
    <row r="8" spans="1:12" ht="25.5">
      <c r="A8" s="16" t="s">
        <v>134</v>
      </c>
      <c r="C8" s="17" t="s">
        <v>106</v>
      </c>
      <c r="D8" s="32"/>
      <c r="E8" s="16" t="s">
        <v>135</v>
      </c>
      <c r="F8" s="21" t="s">
        <v>136</v>
      </c>
      <c r="G8" s="16" t="s">
        <v>18</v>
      </c>
      <c r="H8" s="16" t="s">
        <v>92</v>
      </c>
      <c r="I8" s="23" t="s">
        <v>20</v>
      </c>
      <c r="J8" s="23" t="s">
        <v>25</v>
      </c>
      <c r="K8" s="50" t="s">
        <v>18</v>
      </c>
      <c r="L8" s="50"/>
    </row>
    <row r="9" spans="1:12" ht="12.75">
      <c r="A9" s="118" t="s">
        <v>51</v>
      </c>
      <c r="B9" s="117"/>
      <c r="C9" s="119"/>
      <c r="D9" s="119"/>
      <c r="E9" s="120"/>
      <c r="F9" s="121"/>
      <c r="G9" s="122"/>
      <c r="H9" s="117"/>
      <c r="I9" s="123"/>
      <c r="J9" s="124"/>
      <c r="K9" s="117"/>
      <c r="L9" s="117"/>
    </row>
    <row r="10" spans="1:12" ht="89.25">
      <c r="A10" s="50" t="s">
        <v>194</v>
      </c>
      <c r="C10" s="17">
        <v>1</v>
      </c>
      <c r="D10" s="32">
        <v>1</v>
      </c>
      <c r="E10" s="16" t="s">
        <v>52</v>
      </c>
      <c r="F10" s="21" t="s">
        <v>279</v>
      </c>
      <c r="H10" s="16" t="s">
        <v>21</v>
      </c>
      <c r="I10" s="74" t="s">
        <v>209</v>
      </c>
      <c r="J10" s="27" t="s">
        <v>26</v>
      </c>
      <c r="K10" s="72" t="s">
        <v>203</v>
      </c>
      <c r="L10" s="72"/>
    </row>
    <row r="11" spans="1:12" ht="12.75">
      <c r="A11" s="50" t="s">
        <v>195</v>
      </c>
      <c r="C11" s="32" t="s">
        <v>41</v>
      </c>
      <c r="D11" s="32">
        <v>1</v>
      </c>
      <c r="E11" s="50" t="s">
        <v>197</v>
      </c>
      <c r="F11" s="21" t="s">
        <v>280</v>
      </c>
      <c r="G11" s="50"/>
      <c r="H11" s="50" t="s">
        <v>21</v>
      </c>
      <c r="I11" s="74" t="s">
        <v>209</v>
      </c>
      <c r="J11" s="27" t="s">
        <v>26</v>
      </c>
      <c r="K11" s="50"/>
      <c r="L11" s="50"/>
    </row>
    <row r="12" spans="1:12" ht="63.75">
      <c r="A12" s="50" t="s">
        <v>54</v>
      </c>
      <c r="C12" s="17" t="s">
        <v>41</v>
      </c>
      <c r="D12" s="32">
        <v>1</v>
      </c>
      <c r="E12" s="16" t="s">
        <v>204</v>
      </c>
      <c r="F12" s="21" t="s">
        <v>55</v>
      </c>
      <c r="G12" s="35"/>
      <c r="H12" s="16" t="s">
        <v>21</v>
      </c>
      <c r="J12" s="33"/>
      <c r="K12" s="72" t="s">
        <v>205</v>
      </c>
      <c r="L12" s="72"/>
    </row>
    <row r="13" spans="1:12" ht="12.75">
      <c r="A13" s="50" t="s">
        <v>198</v>
      </c>
      <c r="C13" s="32" t="s">
        <v>41</v>
      </c>
      <c r="D13" s="32">
        <v>1</v>
      </c>
      <c r="E13" s="50" t="s">
        <v>58</v>
      </c>
      <c r="F13" s="21"/>
      <c r="G13" s="50"/>
      <c r="H13" s="50" t="s">
        <v>16</v>
      </c>
      <c r="I13" s="39" t="s">
        <v>59</v>
      </c>
      <c r="J13" s="27" t="s">
        <v>26</v>
      </c>
      <c r="K13" s="50"/>
      <c r="L13" s="50"/>
    </row>
    <row r="14" spans="1:12" ht="12.75">
      <c r="A14" s="50" t="s">
        <v>199</v>
      </c>
      <c r="C14" s="32" t="s">
        <v>41</v>
      </c>
      <c r="D14" s="32">
        <v>1</v>
      </c>
      <c r="E14" s="50" t="s">
        <v>200</v>
      </c>
      <c r="F14" s="21" t="s">
        <v>201</v>
      </c>
      <c r="G14" s="50"/>
      <c r="H14" s="50" t="s">
        <v>21</v>
      </c>
      <c r="I14" s="74" t="s">
        <v>202</v>
      </c>
      <c r="J14" s="50" t="s">
        <v>26</v>
      </c>
      <c r="K14" s="50"/>
      <c r="L14" s="50"/>
    </row>
    <row r="15" spans="1:12" ht="12.75">
      <c r="A15" s="118" t="s">
        <v>196</v>
      </c>
      <c r="B15" s="128"/>
      <c r="C15" s="119"/>
      <c r="D15" s="119"/>
      <c r="E15" s="117"/>
      <c r="F15" s="121"/>
      <c r="G15" s="117"/>
      <c r="H15" s="117"/>
      <c r="I15" s="149"/>
      <c r="J15" s="117"/>
      <c r="K15" s="117"/>
      <c r="L15" s="117"/>
    </row>
    <row r="16" spans="1:12" ht="12.75">
      <c r="A16" s="16" t="s">
        <v>291</v>
      </c>
      <c r="C16" s="17">
        <v>1</v>
      </c>
      <c r="D16" s="32">
        <v>1</v>
      </c>
      <c r="E16" s="16" t="s">
        <v>66</v>
      </c>
      <c r="F16" s="21">
        <v>1843</v>
      </c>
      <c r="G16" s="35"/>
      <c r="H16" s="35" t="s">
        <v>65</v>
      </c>
      <c r="I16" s="36" t="str">
        <f>HYPERLINK("http://www.cropontology.org/terms/CO_715:0000253/","CO_715:0000253")</f>
        <v>CO_715:0000253</v>
      </c>
      <c r="J16" s="33" t="s">
        <v>45</v>
      </c>
      <c r="K16" s="50"/>
      <c r="L16" s="50"/>
    </row>
    <row r="17" spans="1:30" ht="12.75">
      <c r="A17" s="16" t="s">
        <v>67</v>
      </c>
      <c r="C17" s="17" t="s">
        <v>41</v>
      </c>
      <c r="D17" s="32">
        <v>1</v>
      </c>
      <c r="E17" s="16" t="s">
        <v>69</v>
      </c>
      <c r="F17" s="21"/>
      <c r="G17" s="35"/>
      <c r="H17" s="35" t="s">
        <v>65</v>
      </c>
      <c r="I17" s="42" t="str">
        <f t="shared" ref="I17:I18" si="0">HYPERLINK("http://www.cropontology.org/terms/CO_715:0000254/","CO_715:0000254")</f>
        <v>CO_715:0000254</v>
      </c>
      <c r="J17" s="33" t="s">
        <v>45</v>
      </c>
      <c r="K17" s="50"/>
      <c r="L17" s="50"/>
    </row>
    <row r="18" spans="1:30" ht="63.75">
      <c r="A18" s="16" t="s">
        <v>73</v>
      </c>
      <c r="C18" s="17" t="s">
        <v>41</v>
      </c>
      <c r="D18" s="32">
        <v>1</v>
      </c>
      <c r="E18" s="16" t="s">
        <v>74</v>
      </c>
      <c r="F18" s="21">
        <v>1851</v>
      </c>
      <c r="G18" s="35"/>
      <c r="H18" s="35" t="s">
        <v>65</v>
      </c>
      <c r="I18" s="42" t="str">
        <f t="shared" si="0"/>
        <v>CO_715:0000254</v>
      </c>
      <c r="J18" s="33" t="s">
        <v>45</v>
      </c>
      <c r="K18" s="50"/>
      <c r="L18" s="50"/>
    </row>
    <row r="19" spans="1:30" ht="12.75">
      <c r="A19" s="50" t="s">
        <v>206</v>
      </c>
      <c r="C19" s="32" t="s">
        <v>41</v>
      </c>
      <c r="D19" s="32">
        <v>1</v>
      </c>
      <c r="E19" s="50" t="s">
        <v>207</v>
      </c>
      <c r="F19" s="21" t="s">
        <v>55</v>
      </c>
      <c r="G19" s="50"/>
      <c r="H19" s="50" t="s">
        <v>208</v>
      </c>
      <c r="I19" s="42"/>
      <c r="J19" s="45"/>
      <c r="K19" s="50"/>
      <c r="L19" s="50"/>
    </row>
    <row r="20" spans="1:30" ht="12.75">
      <c r="A20" s="118" t="s">
        <v>97</v>
      </c>
      <c r="B20" s="128"/>
      <c r="C20" s="119"/>
      <c r="D20" s="119"/>
      <c r="E20" s="117"/>
      <c r="F20" s="121"/>
      <c r="G20" s="117"/>
      <c r="H20" s="117"/>
      <c r="I20" s="150"/>
      <c r="J20" s="124"/>
      <c r="K20" s="117"/>
      <c r="L20" s="117"/>
    </row>
    <row r="21" spans="1:30" s="105" customFormat="1" ht="12.75">
      <c r="A21" s="99" t="s">
        <v>281</v>
      </c>
      <c r="B21" s="99"/>
      <c r="C21" s="100" t="s">
        <v>53</v>
      </c>
      <c r="D21" s="100"/>
      <c r="E21" s="101" t="s">
        <v>100</v>
      </c>
      <c r="F21" s="101"/>
      <c r="G21" s="101"/>
      <c r="H21" s="101"/>
      <c r="I21" s="71" t="s">
        <v>282</v>
      </c>
      <c r="J21" s="27" t="s">
        <v>26</v>
      </c>
      <c r="K21" s="101"/>
      <c r="L21" s="101"/>
      <c r="N21" s="102"/>
      <c r="O21" s="102"/>
      <c r="P21" s="103"/>
      <c r="Q21" s="104"/>
      <c r="R21" s="104"/>
      <c r="S21" s="104"/>
      <c r="T21" s="104"/>
      <c r="U21" s="104"/>
      <c r="V21" s="104"/>
      <c r="W21" s="104"/>
      <c r="X21" s="104"/>
      <c r="Y21" s="104"/>
      <c r="Z21" s="104"/>
      <c r="AA21" s="104"/>
      <c r="AB21" s="104"/>
      <c r="AC21" s="104"/>
      <c r="AD21" s="104"/>
    </row>
    <row r="22" spans="1:30" s="105" customFormat="1" ht="12.75">
      <c r="A22" s="99"/>
      <c r="B22" s="99" t="s">
        <v>286</v>
      </c>
      <c r="C22" s="100">
        <v>1</v>
      </c>
      <c r="D22" s="100">
        <v>1</v>
      </c>
      <c r="E22" s="99" t="s">
        <v>287</v>
      </c>
      <c r="F22" s="101"/>
      <c r="G22" s="101"/>
      <c r="H22" s="99" t="s">
        <v>21</v>
      </c>
      <c r="I22" s="71" t="s">
        <v>294</v>
      </c>
      <c r="J22" s="27" t="s">
        <v>26</v>
      </c>
      <c r="K22" s="101"/>
      <c r="L22" s="101"/>
      <c r="N22" s="102"/>
      <c r="O22" s="102"/>
      <c r="P22" s="103"/>
      <c r="Q22" s="104"/>
      <c r="R22" s="104"/>
      <c r="S22" s="104"/>
      <c r="T22" s="104"/>
      <c r="U22" s="104"/>
      <c r="V22" s="104"/>
      <c r="W22" s="104"/>
      <c r="X22" s="104"/>
      <c r="Y22" s="104"/>
      <c r="Z22" s="104"/>
      <c r="AA22" s="104"/>
      <c r="AB22" s="104"/>
      <c r="AC22" s="104"/>
      <c r="AD22" s="104"/>
    </row>
    <row r="23" spans="1:30" ht="25.5">
      <c r="B23" s="16" t="s">
        <v>283</v>
      </c>
      <c r="C23" s="47" t="s">
        <v>41</v>
      </c>
      <c r="D23" s="47"/>
      <c r="E23" s="50" t="s">
        <v>284</v>
      </c>
      <c r="F23" s="45"/>
      <c r="G23" s="34"/>
      <c r="H23" s="16" t="s">
        <v>290</v>
      </c>
      <c r="I23" s="20" t="s">
        <v>288</v>
      </c>
      <c r="J23" s="27" t="s">
        <v>26</v>
      </c>
      <c r="K23" s="45"/>
      <c r="L23" s="45"/>
      <c r="P23" s="38"/>
      <c r="Q23" s="48"/>
      <c r="R23" s="48"/>
      <c r="S23" s="48"/>
      <c r="T23" s="48"/>
      <c r="U23" s="48"/>
      <c r="V23" s="48"/>
      <c r="W23" s="48"/>
      <c r="X23" s="48"/>
      <c r="Y23" s="48"/>
      <c r="Z23" s="48"/>
      <c r="AA23" s="48"/>
      <c r="AB23" s="48"/>
      <c r="AC23" s="48"/>
      <c r="AD23" s="48"/>
    </row>
    <row r="24" spans="1:30" ht="12.75">
      <c r="B24" s="16" t="s">
        <v>285</v>
      </c>
      <c r="C24" s="32" t="s">
        <v>41</v>
      </c>
      <c r="D24" s="47"/>
      <c r="E24" s="45" t="s">
        <v>105</v>
      </c>
      <c r="F24" s="45"/>
      <c r="G24" s="34"/>
      <c r="H24" s="16" t="s">
        <v>21</v>
      </c>
      <c r="I24" s="25" t="s">
        <v>32</v>
      </c>
      <c r="J24" s="27" t="s">
        <v>26</v>
      </c>
      <c r="K24" s="45"/>
      <c r="L24" s="45"/>
      <c r="P24" s="38"/>
      <c r="Q24" s="48"/>
      <c r="R24" s="48"/>
      <c r="S24" s="48"/>
      <c r="T24" s="48"/>
      <c r="U24" s="48"/>
      <c r="V24" s="48"/>
      <c r="W24" s="48"/>
      <c r="X24" s="48"/>
      <c r="Y24" s="48"/>
      <c r="Z24" s="48"/>
      <c r="AA24" s="48"/>
      <c r="AB24" s="48"/>
      <c r="AC24" s="48"/>
      <c r="AD24" s="48"/>
    </row>
    <row r="25" spans="1:30" ht="12.75">
      <c r="B25" s="45" t="s">
        <v>110</v>
      </c>
      <c r="C25" s="32" t="s">
        <v>41</v>
      </c>
      <c r="D25" s="47"/>
      <c r="E25" s="45" t="s">
        <v>112</v>
      </c>
      <c r="F25" s="45"/>
      <c r="G25" s="34"/>
      <c r="H25" s="16" t="s">
        <v>289</v>
      </c>
      <c r="I25" s="41" t="s">
        <v>62</v>
      </c>
      <c r="J25" s="27" t="s">
        <v>26</v>
      </c>
      <c r="K25" s="45"/>
      <c r="L25" s="45"/>
      <c r="P25" s="38"/>
      <c r="Q25" s="48"/>
      <c r="R25" s="48"/>
      <c r="S25" s="48"/>
      <c r="T25" s="48"/>
      <c r="U25" s="48"/>
      <c r="V25" s="48"/>
      <c r="W25" s="48"/>
      <c r="X25" s="48"/>
      <c r="Y25" s="48"/>
      <c r="Z25" s="48"/>
      <c r="AA25" s="48"/>
      <c r="AB25" s="48"/>
      <c r="AC25" s="48"/>
      <c r="AD25" s="48"/>
    </row>
    <row r="26" spans="1:30" ht="12.75">
      <c r="B26" s="45" t="s">
        <v>116</v>
      </c>
      <c r="C26" s="32" t="s">
        <v>41</v>
      </c>
      <c r="D26" s="47"/>
      <c r="E26" s="45" t="s">
        <v>118</v>
      </c>
      <c r="F26" s="45"/>
      <c r="G26" s="34"/>
      <c r="H26" s="50" t="s">
        <v>289</v>
      </c>
      <c r="I26" s="23" t="s">
        <v>72</v>
      </c>
      <c r="J26" s="27" t="s">
        <v>26</v>
      </c>
      <c r="K26" s="45"/>
      <c r="L26" s="45"/>
      <c r="P26" s="38"/>
      <c r="Q26" s="48"/>
      <c r="R26" s="48"/>
      <c r="S26" s="48"/>
      <c r="T26" s="48"/>
      <c r="U26" s="48"/>
      <c r="V26" s="48"/>
      <c r="W26" s="48"/>
      <c r="X26" s="48"/>
      <c r="Y26" s="48"/>
      <c r="Z26" s="48"/>
      <c r="AA26" s="48"/>
      <c r="AB26" s="48"/>
      <c r="AC26" s="48"/>
      <c r="AD26" s="48"/>
    </row>
    <row r="27" spans="1:30" ht="12.75">
      <c r="A27" s="50"/>
    </row>
    <row r="28" spans="1:30" ht="12.75">
      <c r="B28" s="14"/>
      <c r="C28" s="49"/>
      <c r="D28" s="49"/>
      <c r="F28" s="98"/>
      <c r="G28" s="26"/>
      <c r="H28" s="26"/>
      <c r="I28" s="76"/>
    </row>
    <row r="29" spans="1:30" ht="12.75">
      <c r="B29" s="14"/>
      <c r="C29" s="49"/>
      <c r="D29" s="49"/>
      <c r="F29" s="98"/>
      <c r="G29" s="26"/>
      <c r="H29" s="26"/>
      <c r="I29" s="76"/>
    </row>
    <row r="30" spans="1:30" ht="12.75">
      <c r="B30" s="14"/>
      <c r="C30" s="49"/>
      <c r="D30" s="49"/>
      <c r="F30" s="98"/>
      <c r="G30" s="26"/>
      <c r="H30" s="26"/>
      <c r="I30" s="76"/>
    </row>
    <row r="31" spans="1:30" ht="12.75">
      <c r="B31" s="14"/>
      <c r="C31" s="49"/>
      <c r="D31" s="49"/>
      <c r="F31" s="98"/>
      <c r="G31" s="26"/>
      <c r="H31" s="26"/>
      <c r="I31" s="76"/>
    </row>
    <row r="32" spans="1:30" ht="12.75">
      <c r="B32" s="14"/>
      <c r="C32" s="49"/>
      <c r="D32" s="49"/>
      <c r="F32" s="98"/>
      <c r="G32" s="26"/>
      <c r="H32" s="26"/>
      <c r="I32" s="76"/>
    </row>
    <row r="33" spans="3:9" ht="12.75">
      <c r="C33" s="49"/>
      <c r="D33" s="49"/>
      <c r="F33" s="98"/>
      <c r="G33" s="26"/>
      <c r="H33" s="26"/>
      <c r="I33" s="76"/>
    </row>
    <row r="34" spans="3:9" ht="12.75">
      <c r="C34" s="15"/>
      <c r="D34" s="49"/>
      <c r="F34" s="98"/>
      <c r="G34" s="60"/>
      <c r="H34" s="60"/>
      <c r="I34" s="77"/>
    </row>
    <row r="35" spans="3:9" ht="12.75">
      <c r="C35" s="15"/>
      <c r="D35" s="49"/>
      <c r="F35" s="98"/>
      <c r="G35" s="60"/>
      <c r="H35" s="60"/>
      <c r="I35" s="78"/>
    </row>
    <row r="36" spans="3:9" ht="12.75">
      <c r="C36" s="15"/>
      <c r="D36" s="49"/>
      <c r="F36" s="98"/>
      <c r="G36" s="26"/>
      <c r="H36" s="26"/>
      <c r="I36" s="76"/>
    </row>
    <row r="37" spans="3:9" ht="12.75">
      <c r="C37" s="15"/>
      <c r="D37" s="49"/>
      <c r="F37" s="98"/>
      <c r="G37" s="26"/>
      <c r="H37" s="26"/>
      <c r="I37" s="76"/>
    </row>
    <row r="38" spans="3:9" ht="12.75">
      <c r="C38" s="15"/>
      <c r="D38" s="49"/>
      <c r="F38" s="98"/>
      <c r="G38" s="26"/>
      <c r="H38" s="26"/>
      <c r="I38" s="76"/>
    </row>
    <row r="39" spans="3:9" ht="12.75">
      <c r="C39" s="49"/>
      <c r="D39" s="49"/>
    </row>
    <row r="40" spans="3:9" ht="12.75">
      <c r="C40" s="49"/>
      <c r="D40" s="49"/>
    </row>
    <row r="41" spans="3:9" ht="12.75">
      <c r="C41" s="49"/>
      <c r="D41" s="49"/>
    </row>
    <row r="42" spans="3:9" ht="12.75">
      <c r="C42" s="49"/>
      <c r="D42" s="49"/>
      <c r="F42" s="98"/>
      <c r="G42" s="61"/>
      <c r="H42" s="61"/>
      <c r="I42" s="76"/>
    </row>
    <row r="43" spans="3:9" ht="12.75">
      <c r="C43" s="49"/>
      <c r="D43" s="49"/>
      <c r="F43" s="98"/>
      <c r="G43" s="61"/>
      <c r="H43" s="61"/>
      <c r="I43" s="76"/>
    </row>
    <row r="44" spans="3:9" ht="12.75">
      <c r="C44" s="49"/>
      <c r="D44" s="49"/>
      <c r="F44" s="98"/>
      <c r="G44" s="61"/>
      <c r="H44" s="61"/>
      <c r="I44" s="76"/>
    </row>
    <row r="45" spans="3:9" ht="12.75">
      <c r="C45" s="49"/>
      <c r="D45" s="49"/>
      <c r="F45" s="98"/>
      <c r="G45" s="61"/>
      <c r="H45" s="61"/>
      <c r="I45" s="76"/>
    </row>
    <row r="46" spans="3:9" ht="12.75">
      <c r="C46" s="49"/>
      <c r="D46" s="49"/>
      <c r="F46" s="98"/>
      <c r="G46" s="61"/>
      <c r="H46" s="61"/>
      <c r="I46" s="76"/>
    </row>
    <row r="47" spans="3:9" ht="12.75">
      <c r="C47" s="49"/>
      <c r="D47" s="49"/>
      <c r="F47" s="98"/>
      <c r="G47" s="61"/>
      <c r="H47" s="61"/>
      <c r="I47" s="76"/>
    </row>
    <row r="48" spans="3:9" ht="12.75">
      <c r="C48" s="49"/>
      <c r="D48" s="49"/>
      <c r="F48" s="98"/>
      <c r="G48" s="61"/>
      <c r="H48" s="61"/>
      <c r="I48" s="76"/>
    </row>
    <row r="49" spans="3:9" ht="12.75">
      <c r="C49" s="49"/>
      <c r="D49" s="49"/>
      <c r="F49" s="98"/>
      <c r="G49" s="61"/>
      <c r="H49" s="61"/>
      <c r="I49" s="76"/>
    </row>
    <row r="50" spans="3:9" ht="12.75">
      <c r="C50" s="49"/>
      <c r="D50" s="49"/>
      <c r="F50" s="98"/>
      <c r="G50" s="61"/>
      <c r="H50" s="61"/>
      <c r="I50" s="76"/>
    </row>
    <row r="51" spans="3:9" ht="12.75">
      <c r="C51" s="49"/>
      <c r="D51" s="49"/>
      <c r="F51" s="98"/>
      <c r="G51" s="61"/>
      <c r="H51" s="61"/>
      <c r="I51" s="76"/>
    </row>
    <row r="52" spans="3:9" ht="12.75">
      <c r="C52" s="49"/>
      <c r="D52" s="49"/>
      <c r="F52" s="98"/>
      <c r="G52" s="61"/>
      <c r="H52" s="61"/>
      <c r="I52" s="76"/>
    </row>
    <row r="53" spans="3:9" ht="12.75">
      <c r="C53" s="49"/>
      <c r="D53" s="49"/>
      <c r="F53" s="98"/>
      <c r="G53" s="61"/>
      <c r="H53" s="61"/>
      <c r="I53" s="76"/>
    </row>
    <row r="54" spans="3:9" ht="12.75">
      <c r="C54" s="49"/>
      <c r="D54" s="49"/>
      <c r="F54" s="98"/>
      <c r="G54" s="61"/>
      <c r="H54" s="61"/>
      <c r="I54" s="76"/>
    </row>
    <row r="55" spans="3:9" ht="12.75">
      <c r="C55" s="49"/>
      <c r="D55" s="49"/>
      <c r="F55" s="98"/>
      <c r="G55" s="61"/>
      <c r="H55" s="61"/>
      <c r="I55" s="76"/>
    </row>
    <row r="56" spans="3:9" ht="12.75">
      <c r="C56" s="49"/>
      <c r="D56" s="49"/>
      <c r="F56" s="98"/>
      <c r="G56" s="61"/>
      <c r="H56" s="61"/>
      <c r="I56" s="76"/>
    </row>
    <row r="57" spans="3:9" ht="12.75">
      <c r="C57" s="49"/>
      <c r="D57" s="49"/>
      <c r="F57" s="98"/>
      <c r="G57" s="61"/>
      <c r="H57" s="61"/>
      <c r="I57" s="76"/>
    </row>
    <row r="58" spans="3:9" ht="12.75">
      <c r="C58" s="49"/>
      <c r="D58" s="49"/>
      <c r="F58" s="98"/>
      <c r="G58" s="61"/>
      <c r="H58" s="61"/>
      <c r="I58" s="76"/>
    </row>
    <row r="59" spans="3:9" ht="12.75">
      <c r="C59" s="49"/>
      <c r="D59" s="49"/>
      <c r="F59" s="98"/>
      <c r="G59" s="61"/>
      <c r="H59" s="61"/>
      <c r="I59" s="76"/>
    </row>
    <row r="60" spans="3:9" ht="12.75">
      <c r="C60" s="49"/>
      <c r="D60" s="49"/>
      <c r="F60" s="98"/>
      <c r="G60" s="61"/>
      <c r="H60" s="61"/>
      <c r="I60" s="76"/>
    </row>
    <row r="61" spans="3:9" ht="12.75">
      <c r="C61" s="49"/>
      <c r="D61" s="49"/>
      <c r="F61" s="98"/>
      <c r="G61" s="61"/>
      <c r="H61" s="61"/>
      <c r="I61" s="76"/>
    </row>
    <row r="62" spans="3:9" ht="12.75">
      <c r="C62" s="49"/>
      <c r="D62" s="49"/>
      <c r="F62" s="98"/>
      <c r="G62" s="61"/>
      <c r="H62" s="61"/>
      <c r="I62" s="76"/>
    </row>
    <row r="63" spans="3:9" ht="12.75">
      <c r="C63" s="49"/>
      <c r="D63" s="49"/>
      <c r="F63" s="98"/>
      <c r="G63" s="61"/>
      <c r="H63" s="61"/>
      <c r="I63" s="76"/>
    </row>
    <row r="64" spans="3:9" ht="12.75">
      <c r="C64" s="49"/>
      <c r="D64" s="49"/>
      <c r="F64" s="98"/>
      <c r="G64" s="61"/>
      <c r="H64" s="61"/>
      <c r="I64" s="76"/>
    </row>
    <row r="65" spans="3:9" ht="12.75">
      <c r="C65" s="49"/>
      <c r="D65" s="49"/>
      <c r="F65" s="98"/>
      <c r="G65" s="61"/>
      <c r="H65" s="61"/>
      <c r="I65" s="76"/>
    </row>
    <row r="66" spans="3:9" ht="12.75">
      <c r="C66" s="49"/>
      <c r="D66" s="49"/>
      <c r="F66" s="98"/>
      <c r="G66" s="61"/>
      <c r="H66" s="61"/>
      <c r="I66" s="76"/>
    </row>
    <row r="67" spans="3:9" ht="12.75">
      <c r="C67" s="49"/>
      <c r="D67" s="49"/>
      <c r="F67" s="98"/>
      <c r="G67" s="61"/>
      <c r="H67" s="61"/>
      <c r="I67" s="76"/>
    </row>
    <row r="68" spans="3:9" ht="12.75">
      <c r="C68" s="49"/>
      <c r="D68" s="49"/>
      <c r="F68" s="98"/>
      <c r="G68" s="61"/>
      <c r="H68" s="61"/>
      <c r="I68" s="76"/>
    </row>
    <row r="69" spans="3:9" ht="12.75">
      <c r="C69" s="49"/>
      <c r="D69" s="49"/>
      <c r="F69" s="98"/>
      <c r="G69" s="61"/>
      <c r="H69" s="61"/>
      <c r="I69" s="76"/>
    </row>
    <row r="70" spans="3:9" ht="12.75">
      <c r="C70" s="49"/>
      <c r="D70" s="49"/>
      <c r="F70" s="98"/>
      <c r="G70" s="61"/>
      <c r="H70" s="61"/>
      <c r="I70" s="76"/>
    </row>
    <row r="71" spans="3:9" ht="12.75">
      <c r="C71" s="49"/>
      <c r="D71" s="49"/>
      <c r="F71" s="98"/>
      <c r="G71" s="61"/>
      <c r="H71" s="61"/>
      <c r="I71" s="76"/>
    </row>
    <row r="72" spans="3:9" ht="12.75">
      <c r="C72" s="49"/>
      <c r="D72" s="49"/>
      <c r="F72" s="98"/>
      <c r="G72" s="61"/>
      <c r="H72" s="61"/>
      <c r="I72" s="76"/>
    </row>
    <row r="73" spans="3:9" ht="12.75">
      <c r="C73" s="49"/>
      <c r="D73" s="49"/>
      <c r="F73" s="98"/>
      <c r="G73" s="61"/>
      <c r="H73" s="61"/>
      <c r="I73" s="76"/>
    </row>
    <row r="74" spans="3:9" ht="12.75">
      <c r="C74" s="49"/>
      <c r="D74" s="49"/>
      <c r="F74" s="98"/>
      <c r="G74" s="61"/>
      <c r="H74" s="61"/>
      <c r="I74" s="76"/>
    </row>
    <row r="75" spans="3:9" ht="12.75">
      <c r="C75" s="49"/>
      <c r="D75" s="49"/>
      <c r="F75" s="98"/>
      <c r="G75" s="61"/>
      <c r="H75" s="61"/>
      <c r="I75" s="76"/>
    </row>
    <row r="76" spans="3:9" ht="12.75">
      <c r="C76" s="49"/>
      <c r="D76" s="49"/>
      <c r="F76" s="98"/>
      <c r="G76" s="61"/>
      <c r="H76" s="61"/>
      <c r="I76" s="76"/>
    </row>
    <row r="77" spans="3:9" ht="12.75">
      <c r="C77" s="49"/>
      <c r="D77" s="49"/>
      <c r="F77" s="98"/>
      <c r="G77" s="61"/>
      <c r="H77" s="61"/>
      <c r="I77" s="76"/>
    </row>
    <row r="78" spans="3:9" ht="12.75">
      <c r="C78" s="49"/>
      <c r="D78" s="49"/>
      <c r="F78" s="98"/>
      <c r="G78" s="61"/>
      <c r="H78" s="61"/>
      <c r="I78" s="76"/>
    </row>
    <row r="79" spans="3:9" ht="12.75">
      <c r="C79" s="49"/>
      <c r="D79" s="49"/>
      <c r="F79" s="98"/>
      <c r="G79" s="61"/>
      <c r="H79" s="61"/>
      <c r="I79" s="76"/>
    </row>
    <row r="80" spans="3:9" ht="12.75">
      <c r="C80" s="49"/>
      <c r="D80" s="49"/>
      <c r="F80" s="98"/>
      <c r="G80" s="61"/>
      <c r="H80" s="61"/>
      <c r="I80" s="76"/>
    </row>
    <row r="81" spans="3:9" ht="12.75">
      <c r="C81" s="49"/>
      <c r="D81" s="49"/>
      <c r="F81" s="98"/>
      <c r="G81" s="61"/>
      <c r="H81" s="61"/>
      <c r="I81" s="76"/>
    </row>
    <row r="82" spans="3:9" ht="12.75">
      <c r="C82" s="49"/>
      <c r="D82" s="49"/>
      <c r="F82" s="98"/>
      <c r="G82" s="61"/>
      <c r="H82" s="61"/>
      <c r="I82" s="76"/>
    </row>
    <row r="83" spans="3:9" ht="12.75">
      <c r="C83" s="49"/>
      <c r="D83" s="49"/>
      <c r="F83" s="98"/>
      <c r="G83" s="61"/>
      <c r="H83" s="61"/>
      <c r="I83" s="76"/>
    </row>
    <row r="84" spans="3:9" ht="12.75">
      <c r="C84" s="49"/>
      <c r="D84" s="49"/>
      <c r="F84" s="98"/>
      <c r="G84" s="61"/>
      <c r="H84" s="61"/>
      <c r="I84" s="76"/>
    </row>
    <row r="85" spans="3:9" ht="12.75">
      <c r="C85" s="49"/>
      <c r="D85" s="49"/>
      <c r="F85" s="98"/>
      <c r="G85" s="61"/>
      <c r="H85" s="61"/>
      <c r="I85" s="76"/>
    </row>
    <row r="86" spans="3:9" ht="12.75">
      <c r="C86" s="49"/>
      <c r="D86" s="49"/>
      <c r="F86" s="98"/>
      <c r="G86" s="61"/>
      <c r="H86" s="61"/>
      <c r="I86" s="76"/>
    </row>
    <row r="87" spans="3:9" ht="12.75">
      <c r="C87" s="49"/>
      <c r="D87" s="49"/>
      <c r="F87" s="98"/>
      <c r="G87" s="61"/>
      <c r="H87" s="61"/>
      <c r="I87" s="76"/>
    </row>
    <row r="88" spans="3:9" ht="12.75">
      <c r="C88" s="49"/>
      <c r="D88" s="49"/>
      <c r="F88" s="98"/>
      <c r="G88" s="61"/>
      <c r="H88" s="61"/>
      <c r="I88" s="76"/>
    </row>
    <row r="89" spans="3:9" ht="12.75">
      <c r="C89" s="49"/>
      <c r="D89" s="49"/>
      <c r="F89" s="98"/>
      <c r="G89" s="61"/>
      <c r="H89" s="61"/>
      <c r="I89" s="76"/>
    </row>
    <row r="90" spans="3:9" ht="12.75">
      <c r="C90" s="49"/>
      <c r="D90" s="49"/>
      <c r="F90" s="98"/>
      <c r="G90" s="61"/>
      <c r="H90" s="61"/>
      <c r="I90" s="76"/>
    </row>
    <row r="91" spans="3:9" ht="12.75">
      <c r="C91" s="49"/>
      <c r="D91" s="49"/>
      <c r="F91" s="98"/>
      <c r="G91" s="61"/>
      <c r="H91" s="61"/>
      <c r="I91" s="76"/>
    </row>
    <row r="92" spans="3:9" ht="12.75">
      <c r="C92" s="49"/>
      <c r="D92" s="49"/>
      <c r="F92" s="98"/>
      <c r="G92" s="61"/>
      <c r="H92" s="61"/>
      <c r="I92" s="76"/>
    </row>
    <row r="93" spans="3:9" ht="12.75">
      <c r="C93" s="49"/>
      <c r="D93" s="49"/>
      <c r="F93" s="98"/>
      <c r="G93" s="61"/>
      <c r="H93" s="61"/>
      <c r="I93" s="76"/>
    </row>
    <row r="94" spans="3:9" ht="12.75">
      <c r="C94" s="49"/>
      <c r="D94" s="49"/>
      <c r="F94" s="98"/>
      <c r="G94" s="61"/>
      <c r="H94" s="61"/>
      <c r="I94" s="76"/>
    </row>
    <row r="95" spans="3:9" ht="12.75">
      <c r="C95" s="49"/>
      <c r="D95" s="49"/>
      <c r="F95" s="98"/>
      <c r="G95" s="61"/>
      <c r="H95" s="61"/>
      <c r="I95" s="76"/>
    </row>
    <row r="96" spans="3:9" ht="12.75">
      <c r="C96" s="49"/>
      <c r="D96" s="49"/>
      <c r="F96" s="98"/>
      <c r="G96" s="61"/>
      <c r="H96" s="61"/>
      <c r="I96" s="76"/>
    </row>
    <row r="97" spans="3:9" ht="12.75">
      <c r="C97" s="49"/>
      <c r="D97" s="49"/>
      <c r="F97" s="98"/>
      <c r="G97" s="61"/>
      <c r="H97" s="61"/>
      <c r="I97" s="76"/>
    </row>
    <row r="98" spans="3:9" ht="12.75">
      <c r="C98" s="49"/>
      <c r="D98" s="49"/>
      <c r="F98" s="98"/>
      <c r="G98" s="61"/>
      <c r="H98" s="61"/>
      <c r="I98" s="76"/>
    </row>
    <row r="99" spans="3:9" ht="12.75">
      <c r="C99" s="49"/>
      <c r="D99" s="49"/>
      <c r="F99" s="98"/>
      <c r="G99" s="61"/>
      <c r="H99" s="61"/>
      <c r="I99" s="76"/>
    </row>
    <row r="100" spans="3:9" ht="12.75">
      <c r="C100" s="49"/>
      <c r="D100" s="49"/>
      <c r="F100" s="98"/>
      <c r="G100" s="61"/>
      <c r="H100" s="61"/>
      <c r="I100" s="76"/>
    </row>
    <row r="101" spans="3:9" ht="12.75">
      <c r="C101" s="49"/>
      <c r="D101" s="49"/>
      <c r="F101" s="98"/>
      <c r="G101" s="61"/>
      <c r="H101" s="61"/>
      <c r="I101" s="76"/>
    </row>
    <row r="102" spans="3:9" ht="12.75">
      <c r="C102" s="49"/>
      <c r="D102" s="49"/>
      <c r="F102" s="98"/>
      <c r="G102" s="61"/>
      <c r="H102" s="61"/>
      <c r="I102" s="76"/>
    </row>
    <row r="103" spans="3:9" ht="12.75">
      <c r="C103" s="49"/>
      <c r="D103" s="49"/>
      <c r="F103" s="98"/>
      <c r="G103" s="61"/>
      <c r="H103" s="61"/>
      <c r="I103" s="76"/>
    </row>
    <row r="104" spans="3:9" ht="12.75">
      <c r="C104" s="49"/>
      <c r="D104" s="49"/>
      <c r="F104" s="98"/>
      <c r="G104" s="61"/>
      <c r="H104" s="61"/>
      <c r="I104" s="76"/>
    </row>
    <row r="105" spans="3:9" ht="12.75">
      <c r="C105" s="49"/>
      <c r="D105" s="49"/>
      <c r="F105" s="98"/>
      <c r="G105" s="61"/>
      <c r="H105" s="61"/>
      <c r="I105" s="76"/>
    </row>
    <row r="106" spans="3:9" ht="12.75">
      <c r="C106" s="49"/>
      <c r="D106" s="49"/>
      <c r="F106" s="98"/>
      <c r="G106" s="61"/>
      <c r="H106" s="61"/>
      <c r="I106" s="76"/>
    </row>
    <row r="107" spans="3:9" ht="12.75">
      <c r="C107" s="49"/>
      <c r="D107" s="49"/>
      <c r="F107" s="98"/>
      <c r="G107" s="61"/>
      <c r="H107" s="61"/>
      <c r="I107" s="76"/>
    </row>
    <row r="108" spans="3:9" ht="12.75">
      <c r="C108" s="49"/>
      <c r="D108" s="49"/>
      <c r="F108" s="98"/>
      <c r="G108" s="61"/>
      <c r="H108" s="61"/>
      <c r="I108" s="76"/>
    </row>
    <row r="109" spans="3:9" ht="12.75">
      <c r="C109" s="49"/>
      <c r="D109" s="49"/>
      <c r="F109" s="98"/>
      <c r="G109" s="61"/>
      <c r="H109" s="61"/>
      <c r="I109" s="76"/>
    </row>
    <row r="110" spans="3:9" ht="12.75">
      <c r="C110" s="49"/>
      <c r="D110" s="49"/>
      <c r="F110" s="98"/>
      <c r="G110" s="61"/>
      <c r="H110" s="61"/>
      <c r="I110" s="76"/>
    </row>
    <row r="111" spans="3:9" ht="12.75">
      <c r="C111" s="49"/>
      <c r="D111" s="49"/>
      <c r="F111" s="98"/>
      <c r="G111" s="61"/>
      <c r="H111" s="61"/>
      <c r="I111" s="76"/>
    </row>
    <row r="112" spans="3:9" ht="12.75">
      <c r="C112" s="49"/>
      <c r="D112" s="49"/>
      <c r="F112" s="98"/>
      <c r="G112" s="61"/>
      <c r="H112" s="61"/>
      <c r="I112" s="76"/>
    </row>
    <row r="113" spans="3:9" ht="12.75">
      <c r="C113" s="49"/>
      <c r="D113" s="49"/>
      <c r="F113" s="98"/>
      <c r="G113" s="61"/>
      <c r="H113" s="61"/>
      <c r="I113" s="76"/>
    </row>
    <row r="114" spans="3:9" ht="12.75">
      <c r="C114" s="49"/>
      <c r="D114" s="49"/>
      <c r="F114" s="98"/>
      <c r="G114" s="61"/>
      <c r="H114" s="61"/>
      <c r="I114" s="76"/>
    </row>
    <row r="115" spans="3:9" ht="12.75">
      <c r="C115" s="49"/>
      <c r="D115" s="49"/>
      <c r="F115" s="98"/>
      <c r="G115" s="61"/>
      <c r="H115" s="61"/>
      <c r="I115" s="76"/>
    </row>
    <row r="116" spans="3:9" ht="12.75">
      <c r="C116" s="49"/>
      <c r="D116" s="49"/>
      <c r="F116" s="98"/>
      <c r="G116" s="61"/>
      <c r="H116" s="61"/>
      <c r="I116" s="76"/>
    </row>
    <row r="117" spans="3:9" ht="12.75">
      <c r="C117" s="49"/>
      <c r="D117" s="49"/>
      <c r="F117" s="98"/>
      <c r="G117" s="61"/>
      <c r="H117" s="61"/>
      <c r="I117" s="76"/>
    </row>
    <row r="118" spans="3:9" ht="12.75">
      <c r="C118" s="49"/>
      <c r="D118" s="49"/>
      <c r="F118" s="98"/>
      <c r="G118" s="61"/>
      <c r="H118" s="61"/>
      <c r="I118" s="76"/>
    </row>
    <row r="119" spans="3:9" ht="12.75">
      <c r="C119" s="49"/>
      <c r="D119" s="49"/>
      <c r="F119" s="98"/>
      <c r="G119" s="61"/>
      <c r="H119" s="61"/>
      <c r="I119" s="76"/>
    </row>
    <row r="120" spans="3:9" ht="12.75">
      <c r="C120" s="49"/>
      <c r="D120" s="49"/>
      <c r="F120" s="98"/>
      <c r="G120" s="61"/>
      <c r="H120" s="61"/>
      <c r="I120" s="76"/>
    </row>
    <row r="121" spans="3:9" ht="12.75">
      <c r="C121" s="49"/>
      <c r="D121" s="49"/>
      <c r="F121" s="98"/>
      <c r="G121" s="61"/>
      <c r="H121" s="61"/>
      <c r="I121" s="76"/>
    </row>
    <row r="122" spans="3:9" ht="12.75">
      <c r="C122" s="49"/>
      <c r="D122" s="49"/>
      <c r="F122" s="98"/>
      <c r="G122" s="61"/>
      <c r="H122" s="61"/>
      <c r="I122" s="76"/>
    </row>
    <row r="123" spans="3:9" ht="12.75">
      <c r="C123" s="49"/>
      <c r="D123" s="49"/>
      <c r="F123" s="98"/>
      <c r="G123" s="61"/>
      <c r="H123" s="61"/>
      <c r="I123" s="76"/>
    </row>
    <row r="124" spans="3:9" ht="12.75">
      <c r="C124" s="49"/>
      <c r="D124" s="49"/>
      <c r="F124" s="98"/>
      <c r="G124" s="61"/>
      <c r="H124" s="61"/>
      <c r="I124" s="76"/>
    </row>
    <row r="125" spans="3:9" ht="12.75">
      <c r="C125" s="49"/>
      <c r="D125" s="49"/>
      <c r="F125" s="98"/>
      <c r="G125" s="61"/>
      <c r="H125" s="61"/>
      <c r="I125" s="76"/>
    </row>
    <row r="126" spans="3:9" ht="12.75">
      <c r="C126" s="49"/>
      <c r="D126" s="49"/>
      <c r="F126" s="98"/>
      <c r="G126" s="61"/>
      <c r="H126" s="61"/>
      <c r="I126" s="76"/>
    </row>
    <row r="127" spans="3:9" ht="12.75">
      <c r="C127" s="49"/>
      <c r="D127" s="49"/>
      <c r="F127" s="98"/>
      <c r="G127" s="61"/>
      <c r="H127" s="61"/>
      <c r="I127" s="76"/>
    </row>
    <row r="128" spans="3:9" ht="12.75">
      <c r="C128" s="49"/>
      <c r="D128" s="49"/>
      <c r="F128" s="98"/>
      <c r="G128" s="61"/>
      <c r="H128" s="61"/>
      <c r="I128" s="76"/>
    </row>
    <row r="129" spans="3:9" ht="12.75">
      <c r="C129" s="49"/>
      <c r="D129" s="49"/>
      <c r="F129" s="98"/>
      <c r="G129" s="61"/>
      <c r="H129" s="61"/>
      <c r="I129" s="76"/>
    </row>
    <row r="130" spans="3:9" ht="12.75">
      <c r="C130" s="49"/>
      <c r="D130" s="49"/>
      <c r="F130" s="98"/>
      <c r="G130" s="61"/>
      <c r="H130" s="61"/>
      <c r="I130" s="76"/>
    </row>
    <row r="131" spans="3:9" ht="12.75">
      <c r="C131" s="49"/>
      <c r="D131" s="49"/>
      <c r="F131" s="98"/>
      <c r="G131" s="61"/>
      <c r="H131" s="61"/>
      <c r="I131" s="76"/>
    </row>
    <row r="132" spans="3:9" ht="12.75">
      <c r="C132" s="49"/>
      <c r="D132" s="49"/>
      <c r="F132" s="98"/>
      <c r="G132" s="61"/>
      <c r="H132" s="61"/>
      <c r="I132" s="76"/>
    </row>
    <row r="133" spans="3:9" ht="12.75">
      <c r="C133" s="49"/>
      <c r="D133" s="49"/>
      <c r="F133" s="98"/>
      <c r="G133" s="61"/>
      <c r="H133" s="61"/>
      <c r="I133" s="76"/>
    </row>
    <row r="134" spans="3:9" ht="12.75">
      <c r="C134" s="49"/>
      <c r="D134" s="49"/>
      <c r="F134" s="98"/>
      <c r="G134" s="61"/>
      <c r="H134" s="61"/>
      <c r="I134" s="76"/>
    </row>
    <row r="135" spans="3:9" ht="12.75">
      <c r="C135" s="49"/>
      <c r="D135" s="49"/>
      <c r="F135" s="98"/>
      <c r="G135" s="61"/>
      <c r="H135" s="61"/>
      <c r="I135" s="76"/>
    </row>
    <row r="136" spans="3:9" ht="12.75">
      <c r="C136" s="49"/>
      <c r="D136" s="49"/>
      <c r="F136" s="98"/>
      <c r="G136" s="61"/>
      <c r="H136" s="61"/>
      <c r="I136" s="76"/>
    </row>
    <row r="137" spans="3:9" ht="12.75">
      <c r="C137" s="49"/>
      <c r="D137" s="49"/>
      <c r="F137" s="98"/>
      <c r="G137" s="61"/>
      <c r="H137" s="61"/>
      <c r="I137" s="76"/>
    </row>
    <row r="138" spans="3:9" ht="12.75">
      <c r="C138" s="49"/>
      <c r="D138" s="49"/>
      <c r="F138" s="98"/>
      <c r="G138" s="61"/>
      <c r="H138" s="61"/>
      <c r="I138" s="76"/>
    </row>
    <row r="139" spans="3:9" ht="12.75">
      <c r="C139" s="49"/>
      <c r="D139" s="49"/>
      <c r="F139" s="98"/>
      <c r="G139" s="61"/>
      <c r="H139" s="61"/>
      <c r="I139" s="76"/>
    </row>
    <row r="140" spans="3:9" ht="12.75">
      <c r="C140" s="49"/>
      <c r="D140" s="49"/>
      <c r="F140" s="98"/>
      <c r="G140" s="61"/>
      <c r="H140" s="61"/>
      <c r="I140" s="76"/>
    </row>
    <row r="141" spans="3:9" ht="12.75">
      <c r="C141" s="49"/>
      <c r="D141" s="49"/>
      <c r="F141" s="98"/>
      <c r="G141" s="61"/>
      <c r="H141" s="61"/>
      <c r="I141" s="76"/>
    </row>
    <row r="142" spans="3:9" ht="12.75">
      <c r="C142" s="49"/>
      <c r="D142" s="49"/>
      <c r="F142" s="98"/>
      <c r="G142" s="61"/>
      <c r="H142" s="61"/>
      <c r="I142" s="76"/>
    </row>
    <row r="143" spans="3:9" ht="12.75">
      <c r="C143" s="49"/>
      <c r="D143" s="49"/>
      <c r="F143" s="98"/>
      <c r="G143" s="61"/>
      <c r="H143" s="61"/>
      <c r="I143" s="76"/>
    </row>
    <row r="144" spans="3:9" ht="12.75">
      <c r="C144" s="49"/>
      <c r="D144" s="49"/>
      <c r="F144" s="98"/>
      <c r="G144" s="61"/>
      <c r="H144" s="61"/>
      <c r="I144" s="76"/>
    </row>
    <row r="145" spans="3:9" ht="12.75">
      <c r="C145" s="49"/>
      <c r="D145" s="49"/>
      <c r="F145" s="98"/>
      <c r="G145" s="61"/>
      <c r="H145" s="61"/>
      <c r="I145" s="76"/>
    </row>
    <row r="146" spans="3:9" ht="12.75">
      <c r="C146" s="49"/>
      <c r="D146" s="49"/>
      <c r="F146" s="98"/>
      <c r="G146" s="61"/>
      <c r="H146" s="61"/>
      <c r="I146" s="76"/>
    </row>
    <row r="147" spans="3:9" ht="12.75">
      <c r="C147" s="49"/>
      <c r="D147" s="49"/>
      <c r="F147" s="98"/>
      <c r="G147" s="61"/>
      <c r="H147" s="61"/>
      <c r="I147" s="76"/>
    </row>
    <row r="148" spans="3:9" ht="12.75">
      <c r="C148" s="49"/>
      <c r="D148" s="49"/>
      <c r="F148" s="98"/>
      <c r="G148" s="61"/>
      <c r="H148" s="61"/>
      <c r="I148" s="76"/>
    </row>
    <row r="149" spans="3:9" ht="12.75">
      <c r="C149" s="49"/>
      <c r="D149" s="49"/>
      <c r="F149" s="98"/>
      <c r="G149" s="61"/>
      <c r="H149" s="61"/>
      <c r="I149" s="76"/>
    </row>
    <row r="150" spans="3:9" ht="12.75">
      <c r="C150" s="49"/>
      <c r="D150" s="49"/>
      <c r="F150" s="98"/>
      <c r="G150" s="61"/>
      <c r="H150" s="61"/>
      <c r="I150" s="76"/>
    </row>
    <row r="151" spans="3:9" ht="12.75">
      <c r="C151" s="49"/>
      <c r="D151" s="49"/>
      <c r="F151" s="98"/>
      <c r="G151" s="61"/>
      <c r="H151" s="61"/>
      <c r="I151" s="76"/>
    </row>
    <row r="152" spans="3:9" ht="12.75">
      <c r="C152" s="49"/>
      <c r="D152" s="49"/>
      <c r="F152" s="98"/>
      <c r="G152" s="61"/>
      <c r="H152" s="61"/>
      <c r="I152" s="76"/>
    </row>
    <row r="153" spans="3:9" ht="12.75">
      <c r="C153" s="49"/>
      <c r="D153" s="49"/>
      <c r="F153" s="98"/>
      <c r="G153" s="61"/>
      <c r="H153" s="61"/>
      <c r="I153" s="76"/>
    </row>
    <row r="154" spans="3:9" ht="12.75">
      <c r="C154" s="49"/>
      <c r="D154" s="49"/>
      <c r="F154" s="98"/>
      <c r="G154" s="61"/>
      <c r="H154" s="61"/>
      <c r="I154" s="76"/>
    </row>
    <row r="155" spans="3:9" ht="12.75">
      <c r="C155" s="49"/>
      <c r="D155" s="49"/>
      <c r="F155" s="98"/>
      <c r="G155" s="61"/>
      <c r="H155" s="61"/>
      <c r="I155" s="76"/>
    </row>
    <row r="156" spans="3:9" ht="12.75">
      <c r="C156" s="49"/>
      <c r="D156" s="49"/>
      <c r="F156" s="98"/>
      <c r="G156" s="61"/>
      <c r="H156" s="61"/>
      <c r="I156" s="76"/>
    </row>
    <row r="157" spans="3:9" ht="12.75">
      <c r="C157" s="49"/>
      <c r="D157" s="49"/>
      <c r="F157" s="98"/>
      <c r="G157" s="61"/>
      <c r="H157" s="61"/>
      <c r="I157" s="76"/>
    </row>
    <row r="158" spans="3:9" ht="12.75">
      <c r="C158" s="49"/>
      <c r="D158" s="49"/>
      <c r="F158" s="98"/>
      <c r="G158" s="61"/>
      <c r="H158" s="61"/>
      <c r="I158" s="76"/>
    </row>
    <row r="159" spans="3:9" ht="12.75">
      <c r="C159" s="49"/>
      <c r="D159" s="49"/>
      <c r="F159" s="98"/>
      <c r="G159" s="61"/>
      <c r="H159" s="61"/>
      <c r="I159" s="76"/>
    </row>
    <row r="160" spans="3:9" ht="12.75">
      <c r="C160" s="49"/>
      <c r="D160" s="49"/>
      <c r="F160" s="98"/>
      <c r="G160" s="61"/>
      <c r="H160" s="61"/>
      <c r="I160" s="76"/>
    </row>
    <row r="161" spans="3:9" ht="12.75">
      <c r="C161" s="49"/>
      <c r="D161" s="49"/>
      <c r="F161" s="98"/>
      <c r="G161" s="61"/>
      <c r="H161" s="61"/>
      <c r="I161" s="76"/>
    </row>
    <row r="162" spans="3:9" ht="12.75">
      <c r="C162" s="49"/>
      <c r="D162" s="49"/>
      <c r="F162" s="98"/>
      <c r="G162" s="61"/>
      <c r="H162" s="61"/>
      <c r="I162" s="76"/>
    </row>
    <row r="163" spans="3:9" ht="12.75">
      <c r="C163" s="49"/>
      <c r="D163" s="49"/>
      <c r="F163" s="98"/>
      <c r="G163" s="61"/>
      <c r="H163" s="61"/>
      <c r="I163" s="76"/>
    </row>
    <row r="164" spans="3:9" ht="12.75">
      <c r="C164" s="49"/>
      <c r="D164" s="49"/>
      <c r="F164" s="98"/>
      <c r="G164" s="61"/>
      <c r="H164" s="61"/>
      <c r="I164" s="76"/>
    </row>
    <row r="165" spans="3:9" ht="12.75">
      <c r="C165" s="49"/>
      <c r="D165" s="49"/>
      <c r="F165" s="98"/>
      <c r="G165" s="61"/>
      <c r="H165" s="61"/>
      <c r="I165" s="76"/>
    </row>
    <row r="166" spans="3:9" ht="12.75">
      <c r="C166" s="49"/>
      <c r="D166" s="49"/>
      <c r="F166" s="98"/>
      <c r="G166" s="61"/>
      <c r="H166" s="61"/>
      <c r="I166" s="76"/>
    </row>
    <row r="167" spans="3:9" ht="12.75">
      <c r="C167" s="49"/>
      <c r="D167" s="49"/>
      <c r="F167" s="98"/>
      <c r="G167" s="61"/>
      <c r="H167" s="61"/>
      <c r="I167" s="76"/>
    </row>
    <row r="168" spans="3:9" ht="12.75">
      <c r="C168" s="49"/>
      <c r="D168" s="49"/>
      <c r="F168" s="98"/>
      <c r="G168" s="61"/>
      <c r="H168" s="61"/>
      <c r="I168" s="76"/>
    </row>
    <row r="169" spans="3:9" ht="12.75">
      <c r="C169" s="49"/>
      <c r="D169" s="49"/>
      <c r="F169" s="98"/>
      <c r="G169" s="61"/>
      <c r="H169" s="61"/>
      <c r="I169" s="76"/>
    </row>
    <row r="170" spans="3:9" ht="12.75">
      <c r="C170" s="49"/>
      <c r="D170" s="49"/>
      <c r="F170" s="98"/>
      <c r="G170" s="61"/>
      <c r="H170" s="61"/>
      <c r="I170" s="76"/>
    </row>
    <row r="171" spans="3:9" ht="12.75">
      <c r="C171" s="49"/>
      <c r="D171" s="49"/>
      <c r="F171" s="98"/>
      <c r="G171" s="61"/>
      <c r="H171" s="61"/>
      <c r="I171" s="76"/>
    </row>
    <row r="172" spans="3:9" ht="12.75">
      <c r="C172" s="49"/>
      <c r="D172" s="49"/>
      <c r="F172" s="98"/>
      <c r="G172" s="61"/>
      <c r="H172" s="61"/>
      <c r="I172" s="76"/>
    </row>
    <row r="173" spans="3:9" ht="12.75">
      <c r="C173" s="49"/>
      <c r="D173" s="49"/>
      <c r="F173" s="98"/>
      <c r="G173" s="61"/>
      <c r="H173" s="61"/>
      <c r="I173" s="76"/>
    </row>
    <row r="174" spans="3:9" ht="12.75">
      <c r="C174" s="49"/>
      <c r="D174" s="49"/>
      <c r="F174" s="98"/>
      <c r="G174" s="61"/>
      <c r="H174" s="61"/>
      <c r="I174" s="76"/>
    </row>
    <row r="175" spans="3:9" ht="12.75">
      <c r="C175" s="49"/>
      <c r="D175" s="49"/>
      <c r="F175" s="98"/>
      <c r="G175" s="61"/>
      <c r="H175" s="61"/>
      <c r="I175" s="76"/>
    </row>
    <row r="176" spans="3:9" ht="12.75">
      <c r="C176" s="49"/>
      <c r="D176" s="49"/>
      <c r="F176" s="98"/>
      <c r="G176" s="61"/>
      <c r="H176" s="61"/>
      <c r="I176" s="76"/>
    </row>
    <row r="177" spans="3:9" ht="12.75">
      <c r="C177" s="49"/>
      <c r="D177" s="49"/>
      <c r="F177" s="98"/>
      <c r="G177" s="61"/>
      <c r="H177" s="61"/>
      <c r="I177" s="76"/>
    </row>
    <row r="178" spans="3:9" ht="12.75">
      <c r="C178" s="49"/>
      <c r="D178" s="49"/>
      <c r="F178" s="98"/>
      <c r="G178" s="61"/>
      <c r="H178" s="61"/>
      <c r="I178" s="76"/>
    </row>
    <row r="179" spans="3:9" ht="12.75">
      <c r="C179" s="49"/>
      <c r="D179" s="49"/>
      <c r="F179" s="98"/>
      <c r="G179" s="61"/>
      <c r="H179" s="61"/>
      <c r="I179" s="76"/>
    </row>
    <row r="180" spans="3:9" ht="12.75">
      <c r="C180" s="49"/>
      <c r="D180" s="49"/>
      <c r="F180" s="98"/>
      <c r="G180" s="61"/>
      <c r="H180" s="61"/>
      <c r="I180" s="76"/>
    </row>
    <row r="181" spans="3:9" ht="12.75">
      <c r="C181" s="49"/>
      <c r="D181" s="49"/>
      <c r="F181" s="98"/>
      <c r="G181" s="61"/>
      <c r="H181" s="61"/>
      <c r="I181" s="76"/>
    </row>
    <row r="182" spans="3:9" ht="12.75">
      <c r="C182" s="49"/>
      <c r="D182" s="49"/>
      <c r="F182" s="98"/>
      <c r="G182" s="61"/>
      <c r="H182" s="61"/>
      <c r="I182" s="76"/>
    </row>
    <row r="183" spans="3:9" ht="12.75">
      <c r="C183" s="49"/>
      <c r="D183" s="49"/>
      <c r="F183" s="98"/>
      <c r="G183" s="61"/>
      <c r="H183" s="61"/>
      <c r="I183" s="76"/>
    </row>
    <row r="184" spans="3:9" ht="12.75">
      <c r="C184" s="49"/>
      <c r="D184" s="49"/>
      <c r="F184" s="98"/>
      <c r="G184" s="61"/>
      <c r="H184" s="61"/>
      <c r="I184" s="76"/>
    </row>
    <row r="185" spans="3:9" ht="12.75">
      <c r="C185" s="49"/>
      <c r="D185" s="49"/>
      <c r="F185" s="98"/>
      <c r="G185" s="61"/>
      <c r="H185" s="61"/>
      <c r="I185" s="76"/>
    </row>
    <row r="186" spans="3:9" ht="12.75">
      <c r="C186" s="49"/>
      <c r="D186" s="49"/>
      <c r="F186" s="98"/>
      <c r="G186" s="61"/>
      <c r="H186" s="61"/>
      <c r="I186" s="76"/>
    </row>
    <row r="187" spans="3:9" ht="12.75">
      <c r="C187" s="49"/>
      <c r="D187" s="49"/>
      <c r="F187" s="98"/>
      <c r="G187" s="61"/>
      <c r="H187" s="61"/>
      <c r="I187" s="76"/>
    </row>
    <row r="188" spans="3:9" ht="12.75">
      <c r="C188" s="49"/>
      <c r="D188" s="49"/>
      <c r="F188" s="98"/>
      <c r="G188" s="61"/>
      <c r="H188" s="61"/>
      <c r="I188" s="76"/>
    </row>
    <row r="189" spans="3:9" ht="12.75">
      <c r="C189" s="49"/>
      <c r="D189" s="49"/>
      <c r="F189" s="98"/>
      <c r="G189" s="61"/>
      <c r="H189" s="61"/>
      <c r="I189" s="76"/>
    </row>
    <row r="190" spans="3:9" ht="12.75">
      <c r="C190" s="49"/>
      <c r="D190" s="49"/>
      <c r="F190" s="98"/>
      <c r="G190" s="61"/>
      <c r="H190" s="61"/>
      <c r="I190" s="76"/>
    </row>
    <row r="191" spans="3:9" ht="12.75">
      <c r="C191" s="49"/>
      <c r="D191" s="49"/>
      <c r="F191" s="98"/>
      <c r="G191" s="61"/>
      <c r="H191" s="61"/>
      <c r="I191" s="76"/>
    </row>
    <row r="192" spans="3:9" ht="12.75">
      <c r="C192" s="49"/>
      <c r="D192" s="49"/>
      <c r="F192" s="98"/>
      <c r="G192" s="61"/>
      <c r="H192" s="61"/>
      <c r="I192" s="76"/>
    </row>
    <row r="193" spans="3:9" ht="12.75">
      <c r="C193" s="49"/>
      <c r="D193" s="49"/>
      <c r="F193" s="98"/>
      <c r="G193" s="61"/>
      <c r="H193" s="61"/>
      <c r="I193" s="76"/>
    </row>
    <row r="194" spans="3:9" ht="12.75">
      <c r="C194" s="49"/>
      <c r="D194" s="49"/>
      <c r="F194" s="98"/>
      <c r="G194" s="61"/>
      <c r="H194" s="61"/>
      <c r="I194" s="76"/>
    </row>
    <row r="195" spans="3:9" ht="12.75">
      <c r="C195" s="49"/>
      <c r="D195" s="49"/>
      <c r="F195" s="98"/>
      <c r="G195" s="61"/>
      <c r="H195" s="61"/>
      <c r="I195" s="76"/>
    </row>
    <row r="196" spans="3:9" ht="12.75">
      <c r="C196" s="49"/>
      <c r="D196" s="49"/>
      <c r="F196" s="98"/>
      <c r="G196" s="61"/>
      <c r="H196" s="61"/>
      <c r="I196" s="76"/>
    </row>
    <row r="197" spans="3:9" ht="12.75">
      <c r="C197" s="49"/>
      <c r="D197" s="49"/>
      <c r="F197" s="98"/>
      <c r="G197" s="61"/>
      <c r="H197" s="61"/>
      <c r="I197" s="76"/>
    </row>
    <row r="198" spans="3:9" ht="12.75">
      <c r="C198" s="49"/>
      <c r="D198" s="49"/>
      <c r="F198" s="98"/>
      <c r="G198" s="61"/>
      <c r="H198" s="61"/>
      <c r="I198" s="76"/>
    </row>
    <row r="199" spans="3:9" ht="12.75">
      <c r="C199" s="49"/>
      <c r="D199" s="49"/>
      <c r="F199" s="98"/>
      <c r="G199" s="61"/>
      <c r="H199" s="61"/>
      <c r="I199" s="76"/>
    </row>
    <row r="200" spans="3:9" ht="12.75">
      <c r="C200" s="49"/>
      <c r="D200" s="49"/>
      <c r="F200" s="98"/>
      <c r="G200" s="61"/>
      <c r="H200" s="61"/>
      <c r="I200" s="76"/>
    </row>
    <row r="201" spans="3:9" ht="12.75">
      <c r="C201" s="49"/>
      <c r="D201" s="49"/>
      <c r="F201" s="98"/>
      <c r="G201" s="61"/>
      <c r="H201" s="61"/>
      <c r="I201" s="76"/>
    </row>
    <row r="202" spans="3:9" ht="12.75">
      <c r="C202" s="49"/>
      <c r="D202" s="49"/>
      <c r="F202" s="98"/>
      <c r="G202" s="61"/>
      <c r="H202" s="61"/>
      <c r="I202" s="76"/>
    </row>
    <row r="203" spans="3:9" ht="12.75">
      <c r="C203" s="49"/>
      <c r="D203" s="49"/>
      <c r="F203" s="98"/>
      <c r="G203" s="61"/>
      <c r="H203" s="61"/>
      <c r="I203" s="76"/>
    </row>
    <row r="204" spans="3:9" ht="12.75">
      <c r="C204" s="49"/>
      <c r="D204" s="49"/>
      <c r="F204" s="98"/>
      <c r="G204" s="61"/>
      <c r="H204" s="61"/>
      <c r="I204" s="76"/>
    </row>
    <row r="205" spans="3:9" ht="12.75">
      <c r="C205" s="49"/>
      <c r="D205" s="49"/>
      <c r="F205" s="98"/>
      <c r="G205" s="61"/>
      <c r="H205" s="61"/>
      <c r="I205" s="76"/>
    </row>
    <row r="206" spans="3:9" ht="12.75">
      <c r="C206" s="49"/>
      <c r="D206" s="49"/>
      <c r="F206" s="98"/>
      <c r="G206" s="61"/>
      <c r="H206" s="61"/>
      <c r="I206" s="76"/>
    </row>
    <row r="207" spans="3:9" ht="12.75">
      <c r="C207" s="49"/>
      <c r="D207" s="49"/>
      <c r="F207" s="98"/>
      <c r="G207" s="61"/>
      <c r="H207" s="61"/>
      <c r="I207" s="76"/>
    </row>
    <row r="208" spans="3:9" ht="12.75">
      <c r="C208" s="49"/>
      <c r="D208" s="49"/>
      <c r="F208" s="98"/>
      <c r="G208" s="61"/>
      <c r="H208" s="61"/>
      <c r="I208" s="76"/>
    </row>
    <row r="209" spans="3:9" ht="12.75">
      <c r="C209" s="49"/>
      <c r="D209" s="49"/>
      <c r="F209" s="98"/>
      <c r="G209" s="61"/>
      <c r="H209" s="61"/>
      <c r="I209" s="76"/>
    </row>
    <row r="210" spans="3:9" ht="12.75">
      <c r="C210" s="49"/>
      <c r="D210" s="49"/>
      <c r="F210" s="98"/>
      <c r="G210" s="61"/>
      <c r="H210" s="61"/>
      <c r="I210" s="76"/>
    </row>
    <row r="211" spans="3:9" ht="12.75">
      <c r="C211" s="49"/>
      <c r="D211" s="49"/>
      <c r="F211" s="98"/>
      <c r="G211" s="61"/>
      <c r="H211" s="61"/>
      <c r="I211" s="76"/>
    </row>
    <row r="212" spans="3:9" ht="12.75">
      <c r="C212" s="49"/>
      <c r="D212" s="49"/>
      <c r="F212" s="98"/>
      <c r="G212" s="61"/>
      <c r="H212" s="61"/>
      <c r="I212" s="76"/>
    </row>
    <row r="213" spans="3:9" ht="12.75">
      <c r="C213" s="49"/>
      <c r="D213" s="49"/>
      <c r="F213" s="98"/>
      <c r="G213" s="61"/>
      <c r="H213" s="61"/>
      <c r="I213" s="76"/>
    </row>
    <row r="214" spans="3:9" ht="12.75">
      <c r="C214" s="49"/>
      <c r="D214" s="49"/>
      <c r="F214" s="98"/>
      <c r="G214" s="61"/>
      <c r="H214" s="61"/>
      <c r="I214" s="76"/>
    </row>
    <row r="215" spans="3:9" ht="12.75">
      <c r="C215" s="49"/>
      <c r="D215" s="49"/>
      <c r="F215" s="98"/>
      <c r="G215" s="61"/>
      <c r="H215" s="61"/>
      <c r="I215" s="76"/>
    </row>
    <row r="216" spans="3:9" ht="12.75">
      <c r="C216" s="49"/>
      <c r="D216" s="49"/>
      <c r="F216" s="98"/>
      <c r="G216" s="61"/>
      <c r="H216" s="61"/>
      <c r="I216" s="76"/>
    </row>
    <row r="217" spans="3:9" ht="12.75">
      <c r="C217" s="49"/>
      <c r="D217" s="49"/>
      <c r="F217" s="98"/>
      <c r="G217" s="61"/>
      <c r="H217" s="61"/>
      <c r="I217" s="76"/>
    </row>
    <row r="218" spans="3:9" ht="12.75">
      <c r="C218" s="49"/>
      <c r="D218" s="49"/>
      <c r="F218" s="98"/>
      <c r="G218" s="61"/>
      <c r="H218" s="61"/>
      <c r="I218" s="76"/>
    </row>
    <row r="219" spans="3:9" ht="12.75">
      <c r="C219" s="49"/>
      <c r="D219" s="49"/>
      <c r="F219" s="98"/>
      <c r="G219" s="61"/>
      <c r="H219" s="61"/>
      <c r="I219" s="76"/>
    </row>
    <row r="220" spans="3:9" ht="12.75">
      <c r="C220" s="49"/>
      <c r="D220" s="49"/>
      <c r="F220" s="98"/>
      <c r="G220" s="61"/>
      <c r="H220" s="61"/>
      <c r="I220" s="76"/>
    </row>
    <row r="221" spans="3:9" ht="12.75">
      <c r="C221" s="49"/>
      <c r="D221" s="49"/>
      <c r="F221" s="98"/>
      <c r="G221" s="61"/>
      <c r="H221" s="61"/>
      <c r="I221" s="76"/>
    </row>
    <row r="222" spans="3:9" ht="12.75">
      <c r="C222" s="49"/>
      <c r="D222" s="49"/>
      <c r="F222" s="98"/>
      <c r="G222" s="61"/>
      <c r="H222" s="61"/>
      <c r="I222" s="76"/>
    </row>
    <row r="223" spans="3:9" ht="12.75">
      <c r="C223" s="49"/>
      <c r="D223" s="49"/>
      <c r="F223" s="98"/>
      <c r="G223" s="61"/>
      <c r="H223" s="61"/>
      <c r="I223" s="76"/>
    </row>
    <row r="224" spans="3:9" ht="12.75">
      <c r="C224" s="49"/>
      <c r="D224" s="49"/>
      <c r="F224" s="98"/>
      <c r="G224" s="61"/>
      <c r="H224" s="61"/>
      <c r="I224" s="76"/>
    </row>
    <row r="225" spans="3:9" ht="12.75">
      <c r="C225" s="49"/>
      <c r="D225" s="49"/>
      <c r="F225" s="98"/>
      <c r="G225" s="61"/>
      <c r="H225" s="61"/>
      <c r="I225" s="76"/>
    </row>
    <row r="226" spans="3:9" ht="12.75">
      <c r="C226" s="49"/>
      <c r="D226" s="49"/>
      <c r="F226" s="98"/>
      <c r="G226" s="61"/>
      <c r="H226" s="61"/>
      <c r="I226" s="76"/>
    </row>
    <row r="227" spans="3:9" ht="12.75">
      <c r="C227" s="49"/>
      <c r="D227" s="49"/>
      <c r="F227" s="98"/>
      <c r="G227" s="61"/>
      <c r="H227" s="61"/>
      <c r="I227" s="76"/>
    </row>
    <row r="228" spans="3:9" ht="12.75">
      <c r="C228" s="49"/>
      <c r="D228" s="49"/>
      <c r="F228" s="98"/>
      <c r="G228" s="61"/>
      <c r="H228" s="61"/>
      <c r="I228" s="76"/>
    </row>
    <row r="229" spans="3:9" ht="12.75">
      <c r="C229" s="49"/>
      <c r="D229" s="49"/>
      <c r="F229" s="98"/>
      <c r="G229" s="61"/>
      <c r="H229" s="61"/>
      <c r="I229" s="76"/>
    </row>
    <row r="230" spans="3:9" ht="12.75">
      <c r="C230" s="49"/>
      <c r="D230" s="49"/>
      <c r="F230" s="98"/>
      <c r="G230" s="61"/>
      <c r="H230" s="61"/>
      <c r="I230" s="76"/>
    </row>
    <row r="231" spans="3:9" ht="12.75">
      <c r="C231" s="49"/>
      <c r="D231" s="49"/>
      <c r="F231" s="98"/>
      <c r="G231" s="61"/>
      <c r="H231" s="61"/>
      <c r="I231" s="76"/>
    </row>
    <row r="232" spans="3:9" ht="12.75">
      <c r="C232" s="49"/>
      <c r="D232" s="49"/>
      <c r="F232" s="98"/>
      <c r="G232" s="61"/>
      <c r="H232" s="61"/>
      <c r="I232" s="76"/>
    </row>
    <row r="233" spans="3:9" ht="12.75">
      <c r="C233" s="49"/>
      <c r="D233" s="49"/>
      <c r="F233" s="98"/>
      <c r="G233" s="61"/>
      <c r="H233" s="61"/>
      <c r="I233" s="76"/>
    </row>
    <row r="234" spans="3:9" ht="12.75">
      <c r="C234" s="49"/>
      <c r="D234" s="49"/>
      <c r="F234" s="98"/>
      <c r="G234" s="61"/>
      <c r="H234" s="61"/>
      <c r="I234" s="76"/>
    </row>
    <row r="235" spans="3:9" ht="12.75">
      <c r="C235" s="49"/>
      <c r="D235" s="49"/>
      <c r="F235" s="98"/>
      <c r="G235" s="61"/>
      <c r="H235" s="61"/>
      <c r="I235" s="76"/>
    </row>
    <row r="236" spans="3:9" ht="12.75">
      <c r="C236" s="49"/>
      <c r="D236" s="49"/>
      <c r="F236" s="98"/>
      <c r="G236" s="61"/>
      <c r="H236" s="61"/>
      <c r="I236" s="76"/>
    </row>
    <row r="237" spans="3:9" ht="12.75">
      <c r="C237" s="49"/>
      <c r="D237" s="49"/>
      <c r="F237" s="98"/>
      <c r="G237" s="61"/>
      <c r="H237" s="61"/>
      <c r="I237" s="76"/>
    </row>
    <row r="238" spans="3:9" ht="12.75">
      <c r="C238" s="49"/>
      <c r="D238" s="49"/>
      <c r="F238" s="98"/>
      <c r="G238" s="61"/>
      <c r="H238" s="61"/>
      <c r="I238" s="76"/>
    </row>
    <row r="239" spans="3:9" ht="12.75">
      <c r="C239" s="49"/>
      <c r="D239" s="49"/>
      <c r="F239" s="98"/>
      <c r="G239" s="61"/>
      <c r="H239" s="61"/>
      <c r="I239" s="76"/>
    </row>
    <row r="240" spans="3:9" ht="12.75">
      <c r="C240" s="49"/>
      <c r="D240" s="49"/>
      <c r="F240" s="98"/>
      <c r="G240" s="61"/>
      <c r="H240" s="61"/>
      <c r="I240" s="76"/>
    </row>
    <row r="241" spans="3:9" ht="12.75">
      <c r="C241" s="49"/>
      <c r="D241" s="49"/>
      <c r="F241" s="98"/>
      <c r="G241" s="61"/>
      <c r="H241" s="61"/>
      <c r="I241" s="76"/>
    </row>
    <row r="242" spans="3:9" ht="12.75">
      <c r="C242" s="49"/>
      <c r="D242" s="49"/>
      <c r="F242" s="98"/>
      <c r="G242" s="61"/>
      <c r="H242" s="61"/>
      <c r="I242" s="76"/>
    </row>
    <row r="243" spans="3:9" ht="12.75">
      <c r="C243" s="49"/>
      <c r="D243" s="49"/>
      <c r="F243" s="98"/>
      <c r="G243" s="61"/>
      <c r="H243" s="61"/>
      <c r="I243" s="76"/>
    </row>
    <row r="244" spans="3:9" ht="12.75">
      <c r="C244" s="49"/>
      <c r="D244" s="49"/>
      <c r="F244" s="98"/>
      <c r="G244" s="61"/>
      <c r="H244" s="61"/>
      <c r="I244" s="76"/>
    </row>
    <row r="245" spans="3:9" ht="12.75">
      <c r="C245" s="49"/>
      <c r="D245" s="49"/>
      <c r="F245" s="98"/>
      <c r="G245" s="61"/>
      <c r="H245" s="61"/>
      <c r="I245" s="76"/>
    </row>
    <row r="246" spans="3:9" ht="12.75">
      <c r="C246" s="49"/>
      <c r="D246" s="49"/>
      <c r="F246" s="98"/>
      <c r="G246" s="61"/>
      <c r="H246" s="61"/>
      <c r="I246" s="76"/>
    </row>
    <row r="247" spans="3:9" ht="12.75">
      <c r="C247" s="49"/>
      <c r="D247" s="49"/>
      <c r="F247" s="98"/>
      <c r="G247" s="61"/>
      <c r="H247" s="61"/>
      <c r="I247" s="76"/>
    </row>
    <row r="248" spans="3:9" ht="12.75">
      <c r="C248" s="49"/>
      <c r="D248" s="49"/>
      <c r="F248" s="98"/>
      <c r="G248" s="61"/>
      <c r="H248" s="61"/>
      <c r="I248" s="76"/>
    </row>
    <row r="249" spans="3:9" ht="12.75">
      <c r="C249" s="49"/>
      <c r="D249" s="49"/>
      <c r="F249" s="98"/>
      <c r="G249" s="61"/>
      <c r="H249" s="61"/>
      <c r="I249" s="76"/>
    </row>
    <row r="250" spans="3:9" ht="12.75">
      <c r="C250" s="49"/>
      <c r="D250" s="49"/>
      <c r="F250" s="98"/>
      <c r="G250" s="61"/>
      <c r="H250" s="61"/>
      <c r="I250" s="76"/>
    </row>
    <row r="251" spans="3:9" ht="12.75">
      <c r="C251" s="49"/>
      <c r="D251" s="49"/>
      <c r="F251" s="98"/>
      <c r="G251" s="61"/>
      <c r="H251" s="61"/>
      <c r="I251" s="76"/>
    </row>
    <row r="252" spans="3:9" ht="12.75">
      <c r="C252" s="49"/>
      <c r="D252" s="49"/>
      <c r="F252" s="98"/>
      <c r="G252" s="61"/>
      <c r="H252" s="61"/>
      <c r="I252" s="76"/>
    </row>
    <row r="253" spans="3:9" ht="12.75">
      <c r="C253" s="49"/>
      <c r="D253" s="49"/>
      <c r="F253" s="98"/>
      <c r="G253" s="61"/>
      <c r="H253" s="61"/>
      <c r="I253" s="76"/>
    </row>
    <row r="254" spans="3:9" ht="12.75">
      <c r="C254" s="49"/>
      <c r="D254" s="49"/>
      <c r="F254" s="98"/>
      <c r="G254" s="61"/>
      <c r="H254" s="61"/>
      <c r="I254" s="76"/>
    </row>
    <row r="255" spans="3:9" ht="12.75">
      <c r="C255" s="49"/>
      <c r="D255" s="49"/>
      <c r="F255" s="98"/>
      <c r="G255" s="61"/>
      <c r="H255" s="61"/>
      <c r="I255" s="76"/>
    </row>
    <row r="256" spans="3:9" ht="12.75">
      <c r="C256" s="49"/>
      <c r="D256" s="49"/>
      <c r="F256" s="98"/>
      <c r="G256" s="61"/>
      <c r="H256" s="61"/>
      <c r="I256" s="76"/>
    </row>
    <row r="257" spans="3:9" ht="12.75">
      <c r="C257" s="49"/>
      <c r="D257" s="49"/>
      <c r="F257" s="98"/>
      <c r="G257" s="61"/>
      <c r="H257" s="61"/>
      <c r="I257" s="76"/>
    </row>
    <row r="258" spans="3:9" ht="12.75">
      <c r="C258" s="49"/>
      <c r="D258" s="49"/>
      <c r="F258" s="98"/>
      <c r="G258" s="61"/>
      <c r="H258" s="61"/>
      <c r="I258" s="76"/>
    </row>
    <row r="259" spans="3:9" ht="12.75">
      <c r="C259" s="49"/>
      <c r="D259" s="49"/>
      <c r="F259" s="98"/>
      <c r="G259" s="61"/>
      <c r="H259" s="61"/>
      <c r="I259" s="76"/>
    </row>
    <row r="260" spans="3:9" ht="12.75">
      <c r="C260" s="49"/>
      <c r="D260" s="49"/>
      <c r="F260" s="98"/>
      <c r="G260" s="61"/>
      <c r="H260" s="61"/>
      <c r="I260" s="76"/>
    </row>
    <row r="261" spans="3:9" ht="12.75">
      <c r="C261" s="49"/>
      <c r="D261" s="49"/>
      <c r="F261" s="98"/>
      <c r="G261" s="61"/>
      <c r="H261" s="61"/>
      <c r="I261" s="76"/>
    </row>
    <row r="262" spans="3:9" ht="12.75">
      <c r="C262" s="49"/>
      <c r="D262" s="49"/>
      <c r="F262" s="98"/>
      <c r="G262" s="61"/>
      <c r="H262" s="61"/>
      <c r="I262" s="76"/>
    </row>
    <row r="263" spans="3:9" ht="12.75">
      <c r="C263" s="49"/>
      <c r="D263" s="49"/>
      <c r="F263" s="98"/>
      <c r="G263" s="61"/>
      <c r="H263" s="61"/>
      <c r="I263" s="76"/>
    </row>
    <row r="264" spans="3:9" ht="12.75">
      <c r="C264" s="49"/>
      <c r="D264" s="49"/>
      <c r="F264" s="98"/>
      <c r="G264" s="61"/>
      <c r="H264" s="61"/>
      <c r="I264" s="76"/>
    </row>
    <row r="265" spans="3:9" ht="12.75">
      <c r="C265" s="49"/>
      <c r="D265" s="49"/>
      <c r="F265" s="98"/>
      <c r="G265" s="61"/>
      <c r="H265" s="61"/>
      <c r="I265" s="76"/>
    </row>
    <row r="266" spans="3:9" ht="12.75">
      <c r="C266" s="49"/>
      <c r="D266" s="49"/>
      <c r="F266" s="98"/>
      <c r="G266" s="61"/>
      <c r="H266" s="61"/>
      <c r="I266" s="76"/>
    </row>
    <row r="267" spans="3:9" ht="12.75">
      <c r="C267" s="49"/>
      <c r="D267" s="49"/>
      <c r="F267" s="98"/>
      <c r="G267" s="61"/>
      <c r="H267" s="61"/>
      <c r="I267" s="76"/>
    </row>
    <row r="268" spans="3:9" ht="12.75">
      <c r="C268" s="49"/>
      <c r="D268" s="49"/>
      <c r="F268" s="98"/>
      <c r="G268" s="61"/>
      <c r="H268" s="61"/>
      <c r="I268" s="76"/>
    </row>
    <row r="269" spans="3:9" ht="12.75">
      <c r="C269" s="49"/>
      <c r="D269" s="49"/>
      <c r="F269" s="98"/>
      <c r="G269" s="61"/>
      <c r="H269" s="61"/>
      <c r="I269" s="76"/>
    </row>
    <row r="270" spans="3:9" ht="12.75">
      <c r="C270" s="49"/>
      <c r="D270" s="49"/>
      <c r="F270" s="98"/>
      <c r="G270" s="61"/>
      <c r="H270" s="61"/>
      <c r="I270" s="76"/>
    </row>
    <row r="271" spans="3:9" ht="12.75">
      <c r="C271" s="49"/>
      <c r="D271" s="49"/>
      <c r="F271" s="98"/>
      <c r="G271" s="61"/>
      <c r="H271" s="61"/>
      <c r="I271" s="76"/>
    </row>
    <row r="272" spans="3:9" ht="12.75">
      <c r="C272" s="49"/>
      <c r="D272" s="49"/>
      <c r="F272" s="98"/>
      <c r="G272" s="61"/>
      <c r="H272" s="61"/>
      <c r="I272" s="76"/>
    </row>
    <row r="273" spans="3:9" ht="12.75">
      <c r="C273" s="49"/>
      <c r="D273" s="49"/>
      <c r="F273" s="98"/>
      <c r="G273" s="61"/>
      <c r="H273" s="61"/>
      <c r="I273" s="76"/>
    </row>
    <row r="274" spans="3:9" ht="12.75">
      <c r="C274" s="49"/>
      <c r="D274" s="49"/>
      <c r="F274" s="98"/>
      <c r="G274" s="61"/>
      <c r="H274" s="61"/>
      <c r="I274" s="76"/>
    </row>
    <row r="275" spans="3:9" ht="12.75">
      <c r="C275" s="49"/>
      <c r="D275" s="49"/>
      <c r="F275" s="98"/>
      <c r="G275" s="61"/>
      <c r="H275" s="61"/>
      <c r="I275" s="76"/>
    </row>
    <row r="276" spans="3:9" ht="12.75">
      <c r="C276" s="49"/>
      <c r="D276" s="49"/>
      <c r="F276" s="98"/>
      <c r="G276" s="61"/>
      <c r="H276" s="61"/>
      <c r="I276" s="76"/>
    </row>
    <row r="277" spans="3:9" ht="12.75">
      <c r="C277" s="49"/>
      <c r="D277" s="49"/>
      <c r="F277" s="98"/>
      <c r="G277" s="61"/>
      <c r="H277" s="61"/>
      <c r="I277" s="76"/>
    </row>
    <row r="278" spans="3:9" ht="12.75">
      <c r="C278" s="49"/>
      <c r="D278" s="49"/>
      <c r="F278" s="98"/>
      <c r="G278" s="61"/>
      <c r="H278" s="61"/>
      <c r="I278" s="76"/>
    </row>
    <row r="279" spans="3:9" ht="12.75">
      <c r="C279" s="49"/>
      <c r="D279" s="49"/>
      <c r="F279" s="98"/>
      <c r="G279" s="61"/>
      <c r="H279" s="61"/>
      <c r="I279" s="76"/>
    </row>
    <row r="280" spans="3:9" ht="12.75">
      <c r="C280" s="49"/>
      <c r="D280" s="49"/>
      <c r="F280" s="98"/>
      <c r="G280" s="61"/>
      <c r="H280" s="61"/>
      <c r="I280" s="76"/>
    </row>
    <row r="281" spans="3:9" ht="12.75">
      <c r="C281" s="49"/>
      <c r="D281" s="49"/>
      <c r="F281" s="98"/>
      <c r="G281" s="61"/>
      <c r="H281" s="61"/>
      <c r="I281" s="76"/>
    </row>
    <row r="282" spans="3:9" ht="12.75">
      <c r="C282" s="49"/>
      <c r="D282" s="49"/>
      <c r="F282" s="98"/>
      <c r="G282" s="61"/>
      <c r="H282" s="61"/>
      <c r="I282" s="76"/>
    </row>
    <row r="283" spans="3:9" ht="12.75">
      <c r="C283" s="49"/>
      <c r="D283" s="49"/>
      <c r="F283" s="98"/>
      <c r="G283" s="61"/>
      <c r="H283" s="61"/>
      <c r="I283" s="76"/>
    </row>
    <row r="284" spans="3:9" ht="12.75">
      <c r="C284" s="49"/>
      <c r="D284" s="49"/>
      <c r="F284" s="98"/>
      <c r="G284" s="61"/>
      <c r="H284" s="61"/>
      <c r="I284" s="76"/>
    </row>
    <row r="285" spans="3:9" ht="12.75">
      <c r="C285" s="49"/>
      <c r="D285" s="49"/>
      <c r="F285" s="98"/>
      <c r="G285" s="61"/>
      <c r="H285" s="61"/>
      <c r="I285" s="76"/>
    </row>
    <row r="286" spans="3:9" ht="12.75">
      <c r="C286" s="49"/>
      <c r="D286" s="49"/>
      <c r="F286" s="98"/>
      <c r="G286" s="61"/>
      <c r="H286" s="61"/>
      <c r="I286" s="76"/>
    </row>
    <row r="287" spans="3:9" ht="12.75">
      <c r="C287" s="49"/>
      <c r="D287" s="49"/>
      <c r="F287" s="98"/>
      <c r="G287" s="61"/>
      <c r="H287" s="61"/>
      <c r="I287" s="76"/>
    </row>
    <row r="288" spans="3:9" ht="12.75">
      <c r="C288" s="49"/>
      <c r="D288" s="49"/>
      <c r="F288" s="98"/>
      <c r="G288" s="61"/>
      <c r="H288" s="61"/>
      <c r="I288" s="76"/>
    </row>
    <row r="289" spans="3:9" ht="12.75">
      <c r="C289" s="49"/>
      <c r="D289" s="49"/>
      <c r="F289" s="98"/>
      <c r="G289" s="61"/>
      <c r="H289" s="61"/>
      <c r="I289" s="76"/>
    </row>
    <row r="290" spans="3:9" ht="12.75">
      <c r="C290" s="49"/>
      <c r="D290" s="49"/>
      <c r="F290" s="98"/>
      <c r="G290" s="61"/>
      <c r="H290" s="61"/>
      <c r="I290" s="76"/>
    </row>
    <row r="291" spans="3:9" ht="12.75">
      <c r="C291" s="49"/>
      <c r="D291" s="49"/>
      <c r="F291" s="98"/>
      <c r="G291" s="61"/>
      <c r="H291" s="61"/>
      <c r="I291" s="76"/>
    </row>
    <row r="292" spans="3:9" ht="12.75">
      <c r="C292" s="49"/>
      <c r="D292" s="49"/>
      <c r="F292" s="98"/>
      <c r="G292" s="61"/>
      <c r="H292" s="61"/>
      <c r="I292" s="76"/>
    </row>
    <row r="293" spans="3:9" ht="12.75">
      <c r="C293" s="49"/>
      <c r="D293" s="49"/>
      <c r="F293" s="98"/>
      <c r="G293" s="61"/>
      <c r="H293" s="61"/>
      <c r="I293" s="76"/>
    </row>
    <row r="294" spans="3:9" ht="12.75">
      <c r="C294" s="49"/>
      <c r="D294" s="49"/>
      <c r="F294" s="98"/>
      <c r="G294" s="61"/>
      <c r="H294" s="61"/>
      <c r="I294" s="76"/>
    </row>
    <row r="295" spans="3:9" ht="12.75">
      <c r="C295" s="49"/>
      <c r="D295" s="49"/>
      <c r="F295" s="98"/>
      <c r="G295" s="61"/>
      <c r="H295" s="61"/>
      <c r="I295" s="76"/>
    </row>
    <row r="296" spans="3:9" ht="12.75">
      <c r="C296" s="49"/>
      <c r="D296" s="49"/>
      <c r="F296" s="98"/>
      <c r="G296" s="61"/>
      <c r="H296" s="61"/>
      <c r="I296" s="76"/>
    </row>
    <row r="297" spans="3:9" ht="12.75">
      <c r="C297" s="49"/>
      <c r="D297" s="49"/>
      <c r="F297" s="98"/>
      <c r="G297" s="61"/>
      <c r="H297" s="61"/>
      <c r="I297" s="76"/>
    </row>
    <row r="298" spans="3:9" ht="12.75">
      <c r="C298" s="49"/>
      <c r="D298" s="49"/>
      <c r="F298" s="98"/>
      <c r="G298" s="61"/>
      <c r="H298" s="61"/>
      <c r="I298" s="76"/>
    </row>
    <row r="299" spans="3:9" ht="12.75">
      <c r="C299" s="49"/>
      <c r="D299" s="49"/>
      <c r="F299" s="98"/>
      <c r="G299" s="61"/>
      <c r="H299" s="61"/>
      <c r="I299" s="76"/>
    </row>
    <row r="300" spans="3:9" ht="12.75">
      <c r="C300" s="49"/>
      <c r="D300" s="49"/>
      <c r="F300" s="98"/>
      <c r="G300" s="61"/>
      <c r="H300" s="61"/>
      <c r="I300" s="76"/>
    </row>
    <row r="301" spans="3:9" ht="12.75">
      <c r="C301" s="49"/>
      <c r="D301" s="49"/>
      <c r="F301" s="98"/>
      <c r="G301" s="61"/>
      <c r="H301" s="61"/>
      <c r="I301" s="76"/>
    </row>
    <row r="302" spans="3:9" ht="12.75">
      <c r="C302" s="49"/>
      <c r="D302" s="49"/>
      <c r="F302" s="98"/>
      <c r="G302" s="61"/>
      <c r="H302" s="61"/>
      <c r="I302" s="76"/>
    </row>
    <row r="303" spans="3:9" ht="12.75">
      <c r="C303" s="49"/>
      <c r="D303" s="49"/>
      <c r="F303" s="98"/>
      <c r="G303" s="61"/>
      <c r="H303" s="61"/>
      <c r="I303" s="76"/>
    </row>
    <row r="304" spans="3:9" ht="12.75">
      <c r="C304" s="49"/>
      <c r="D304" s="49"/>
      <c r="F304" s="98"/>
      <c r="G304" s="61"/>
      <c r="H304" s="61"/>
      <c r="I304" s="76"/>
    </row>
    <row r="305" spans="3:9" ht="12.75">
      <c r="C305" s="49"/>
      <c r="D305" s="49"/>
      <c r="F305" s="98"/>
      <c r="G305" s="61"/>
      <c r="H305" s="61"/>
      <c r="I305" s="76"/>
    </row>
    <row r="306" spans="3:9" ht="12.75">
      <c r="C306" s="49"/>
      <c r="D306" s="49"/>
      <c r="F306" s="98"/>
      <c r="G306" s="61"/>
      <c r="H306" s="61"/>
      <c r="I306" s="76"/>
    </row>
    <row r="307" spans="3:9" ht="12.75">
      <c r="C307" s="49"/>
      <c r="D307" s="49"/>
      <c r="F307" s="98"/>
      <c r="G307" s="61"/>
      <c r="H307" s="61"/>
      <c r="I307" s="76"/>
    </row>
    <row r="308" spans="3:9" ht="12.75">
      <c r="C308" s="49"/>
      <c r="D308" s="49"/>
      <c r="F308" s="98"/>
      <c r="G308" s="61"/>
      <c r="H308" s="61"/>
      <c r="I308" s="76"/>
    </row>
    <row r="309" spans="3:9" ht="12.75">
      <c r="C309" s="49"/>
      <c r="D309" s="49"/>
      <c r="F309" s="98"/>
      <c r="G309" s="61"/>
      <c r="H309" s="61"/>
      <c r="I309" s="76"/>
    </row>
    <row r="310" spans="3:9" ht="12.75">
      <c r="C310" s="49"/>
      <c r="D310" s="49"/>
      <c r="F310" s="98"/>
      <c r="G310" s="61"/>
      <c r="H310" s="61"/>
      <c r="I310" s="76"/>
    </row>
    <row r="311" spans="3:9" ht="12.75">
      <c r="C311" s="49"/>
      <c r="D311" s="49"/>
      <c r="F311" s="98"/>
      <c r="G311" s="61"/>
      <c r="H311" s="61"/>
      <c r="I311" s="76"/>
    </row>
    <row r="312" spans="3:9" ht="12.75">
      <c r="C312" s="49"/>
      <c r="D312" s="49"/>
      <c r="F312" s="98"/>
      <c r="G312" s="61"/>
      <c r="H312" s="61"/>
      <c r="I312" s="76"/>
    </row>
    <row r="313" spans="3:9" ht="12.75">
      <c r="C313" s="49"/>
      <c r="D313" s="49"/>
      <c r="F313" s="98"/>
      <c r="G313" s="61"/>
      <c r="H313" s="61"/>
      <c r="I313" s="76"/>
    </row>
    <row r="314" spans="3:9" ht="12.75">
      <c r="C314" s="49"/>
      <c r="D314" s="49"/>
      <c r="F314" s="98"/>
      <c r="G314" s="61"/>
      <c r="H314" s="61"/>
      <c r="I314" s="76"/>
    </row>
    <row r="315" spans="3:9" ht="12.75">
      <c r="C315" s="49"/>
      <c r="D315" s="49"/>
      <c r="F315" s="98"/>
      <c r="G315" s="61"/>
      <c r="H315" s="61"/>
      <c r="I315" s="76"/>
    </row>
    <row r="316" spans="3:9" ht="12.75">
      <c r="C316" s="49"/>
      <c r="D316" s="49"/>
      <c r="F316" s="98"/>
      <c r="G316" s="61"/>
      <c r="H316" s="61"/>
      <c r="I316" s="76"/>
    </row>
    <row r="317" spans="3:9" ht="12.75">
      <c r="C317" s="49"/>
      <c r="D317" s="49"/>
      <c r="F317" s="98"/>
      <c r="G317" s="61"/>
      <c r="H317" s="61"/>
      <c r="I317" s="76"/>
    </row>
    <row r="318" spans="3:9" ht="12.75">
      <c r="C318" s="49"/>
      <c r="D318" s="49"/>
      <c r="F318" s="98"/>
      <c r="G318" s="61"/>
      <c r="H318" s="61"/>
      <c r="I318" s="76"/>
    </row>
    <row r="319" spans="3:9" ht="12.75">
      <c r="C319" s="49"/>
      <c r="D319" s="49"/>
      <c r="F319" s="98"/>
      <c r="G319" s="61"/>
      <c r="H319" s="61"/>
      <c r="I319" s="76"/>
    </row>
    <row r="320" spans="3:9" ht="12.75">
      <c r="C320" s="49"/>
      <c r="D320" s="49"/>
      <c r="F320" s="98"/>
      <c r="G320" s="61"/>
      <c r="H320" s="61"/>
      <c r="I320" s="76"/>
    </row>
    <row r="321" spans="3:9" ht="12.75">
      <c r="C321" s="49"/>
      <c r="D321" s="49"/>
      <c r="F321" s="98"/>
      <c r="G321" s="61"/>
      <c r="H321" s="61"/>
      <c r="I321" s="76"/>
    </row>
    <row r="322" spans="3:9" ht="12.75">
      <c r="C322" s="49"/>
      <c r="D322" s="49"/>
      <c r="F322" s="98"/>
      <c r="G322" s="61"/>
      <c r="H322" s="61"/>
      <c r="I322" s="76"/>
    </row>
    <row r="323" spans="3:9" ht="12.75">
      <c r="C323" s="49"/>
      <c r="D323" s="49"/>
      <c r="F323" s="98"/>
      <c r="G323" s="61"/>
      <c r="H323" s="61"/>
      <c r="I323" s="76"/>
    </row>
    <row r="324" spans="3:9" ht="12.75">
      <c r="C324" s="49"/>
      <c r="D324" s="49"/>
      <c r="F324" s="98"/>
      <c r="G324" s="61"/>
      <c r="H324" s="61"/>
      <c r="I324" s="76"/>
    </row>
    <row r="325" spans="3:9" ht="12.75">
      <c r="C325" s="49"/>
      <c r="D325" s="49"/>
      <c r="F325" s="98"/>
      <c r="G325" s="61"/>
      <c r="H325" s="61"/>
      <c r="I325" s="76"/>
    </row>
    <row r="326" spans="3:9" ht="12.75">
      <c r="C326" s="49"/>
      <c r="D326" s="49"/>
      <c r="F326" s="98"/>
      <c r="G326" s="61"/>
      <c r="H326" s="61"/>
      <c r="I326" s="76"/>
    </row>
    <row r="327" spans="3:9" ht="12.75">
      <c r="C327" s="49"/>
      <c r="D327" s="49"/>
      <c r="F327" s="98"/>
      <c r="G327" s="61"/>
      <c r="H327" s="61"/>
      <c r="I327" s="76"/>
    </row>
    <row r="328" spans="3:9" ht="12.75">
      <c r="C328" s="49"/>
      <c r="D328" s="49"/>
      <c r="F328" s="98"/>
      <c r="G328" s="61"/>
      <c r="H328" s="61"/>
      <c r="I328" s="76"/>
    </row>
    <row r="329" spans="3:9" ht="12.75">
      <c r="C329" s="49"/>
      <c r="D329" s="49"/>
      <c r="F329" s="98"/>
      <c r="G329" s="61"/>
      <c r="H329" s="61"/>
      <c r="I329" s="76"/>
    </row>
    <row r="330" spans="3:9" ht="12.75">
      <c r="C330" s="49"/>
      <c r="D330" s="49"/>
      <c r="F330" s="98"/>
      <c r="G330" s="61"/>
      <c r="H330" s="61"/>
      <c r="I330" s="76"/>
    </row>
    <row r="331" spans="3:9" ht="12.75">
      <c r="C331" s="49"/>
      <c r="D331" s="49"/>
      <c r="F331" s="98"/>
      <c r="G331" s="61"/>
      <c r="H331" s="61"/>
      <c r="I331" s="76"/>
    </row>
    <row r="332" spans="3:9" ht="12.75">
      <c r="C332" s="49"/>
      <c r="D332" s="49"/>
      <c r="F332" s="98"/>
      <c r="G332" s="61"/>
      <c r="H332" s="61"/>
      <c r="I332" s="76"/>
    </row>
    <row r="333" spans="3:9" ht="12.75">
      <c r="C333" s="49"/>
      <c r="D333" s="49"/>
      <c r="F333" s="98"/>
      <c r="G333" s="61"/>
      <c r="H333" s="61"/>
      <c r="I333" s="76"/>
    </row>
    <row r="334" spans="3:9" ht="12.75">
      <c r="C334" s="49"/>
      <c r="D334" s="49"/>
      <c r="F334" s="98"/>
      <c r="G334" s="61"/>
      <c r="H334" s="61"/>
      <c r="I334" s="76"/>
    </row>
    <row r="335" spans="3:9" ht="12.75">
      <c r="C335" s="49"/>
      <c r="D335" s="49"/>
      <c r="F335" s="98"/>
      <c r="G335" s="61"/>
      <c r="H335" s="61"/>
      <c r="I335" s="76"/>
    </row>
    <row r="336" spans="3:9" ht="12.75">
      <c r="C336" s="49"/>
      <c r="D336" s="49"/>
      <c r="F336" s="98"/>
      <c r="G336" s="61"/>
      <c r="H336" s="61"/>
      <c r="I336" s="76"/>
    </row>
    <row r="337" spans="3:9" ht="12.75">
      <c r="C337" s="49"/>
      <c r="D337" s="49"/>
      <c r="F337" s="98"/>
      <c r="G337" s="61"/>
      <c r="H337" s="61"/>
      <c r="I337" s="76"/>
    </row>
    <row r="338" spans="3:9" ht="12.75">
      <c r="C338" s="49"/>
      <c r="D338" s="49"/>
      <c r="F338" s="98"/>
      <c r="G338" s="61"/>
      <c r="H338" s="61"/>
      <c r="I338" s="76"/>
    </row>
    <row r="339" spans="3:9" ht="12.75">
      <c r="C339" s="49"/>
      <c r="D339" s="49"/>
      <c r="F339" s="98"/>
      <c r="G339" s="61"/>
      <c r="H339" s="61"/>
      <c r="I339" s="76"/>
    </row>
    <row r="340" spans="3:9" ht="12.75">
      <c r="C340" s="49"/>
      <c r="D340" s="49"/>
      <c r="F340" s="98"/>
      <c r="G340" s="61"/>
      <c r="H340" s="61"/>
      <c r="I340" s="76"/>
    </row>
    <row r="341" spans="3:9" ht="12.75">
      <c r="C341" s="49"/>
      <c r="D341" s="49"/>
      <c r="F341" s="98"/>
      <c r="G341" s="61"/>
      <c r="H341" s="61"/>
      <c r="I341" s="76"/>
    </row>
    <row r="342" spans="3:9" ht="12.75">
      <c r="C342" s="49"/>
      <c r="D342" s="49"/>
      <c r="F342" s="98"/>
      <c r="G342" s="61"/>
      <c r="H342" s="61"/>
      <c r="I342" s="76"/>
    </row>
    <row r="343" spans="3:9" ht="12.75">
      <c r="C343" s="49"/>
      <c r="D343" s="49"/>
      <c r="F343" s="98"/>
      <c r="G343" s="61"/>
      <c r="H343" s="61"/>
      <c r="I343" s="76"/>
    </row>
    <row r="344" spans="3:9" ht="12.75">
      <c r="C344" s="49"/>
      <c r="D344" s="49"/>
      <c r="F344" s="98"/>
      <c r="G344" s="61"/>
      <c r="H344" s="61"/>
      <c r="I344" s="76"/>
    </row>
    <row r="345" spans="3:9" ht="12.75">
      <c r="C345" s="49"/>
      <c r="D345" s="49"/>
      <c r="F345" s="98"/>
      <c r="G345" s="61"/>
      <c r="H345" s="61"/>
      <c r="I345" s="76"/>
    </row>
    <row r="346" spans="3:9" ht="12.75">
      <c r="C346" s="49"/>
      <c r="D346" s="49"/>
      <c r="F346" s="98"/>
      <c r="G346" s="61"/>
      <c r="H346" s="61"/>
      <c r="I346" s="76"/>
    </row>
    <row r="347" spans="3:9" ht="12.75">
      <c r="C347" s="49"/>
      <c r="D347" s="49"/>
      <c r="F347" s="98"/>
      <c r="G347" s="61"/>
      <c r="H347" s="61"/>
      <c r="I347" s="76"/>
    </row>
    <row r="348" spans="3:9" ht="12.75">
      <c r="C348" s="49"/>
      <c r="D348" s="49"/>
      <c r="F348" s="98"/>
      <c r="G348" s="61"/>
      <c r="H348" s="61"/>
      <c r="I348" s="76"/>
    </row>
    <row r="349" spans="3:9" ht="12.75">
      <c r="C349" s="49"/>
      <c r="D349" s="49"/>
      <c r="F349" s="98"/>
      <c r="G349" s="61"/>
      <c r="H349" s="61"/>
      <c r="I349" s="76"/>
    </row>
    <row r="350" spans="3:9" ht="12.75">
      <c r="C350" s="49"/>
      <c r="D350" s="49"/>
      <c r="F350" s="98"/>
      <c r="G350" s="61"/>
      <c r="H350" s="61"/>
      <c r="I350" s="76"/>
    </row>
    <row r="351" spans="3:9" ht="12.75">
      <c r="C351" s="49"/>
      <c r="D351" s="49"/>
      <c r="F351" s="98"/>
      <c r="G351" s="61"/>
      <c r="H351" s="61"/>
      <c r="I351" s="76"/>
    </row>
    <row r="352" spans="3:9" ht="12.75">
      <c r="C352" s="49"/>
      <c r="D352" s="49"/>
      <c r="F352" s="98"/>
      <c r="G352" s="61"/>
      <c r="H352" s="61"/>
      <c r="I352" s="76"/>
    </row>
    <row r="353" spans="3:9" ht="12.75">
      <c r="C353" s="49"/>
      <c r="D353" s="49"/>
      <c r="F353" s="98"/>
      <c r="G353" s="61"/>
      <c r="H353" s="61"/>
      <c r="I353" s="76"/>
    </row>
    <row r="354" spans="3:9" ht="12.75">
      <c r="C354" s="49"/>
      <c r="D354" s="49"/>
      <c r="F354" s="98"/>
      <c r="G354" s="61"/>
      <c r="H354" s="61"/>
      <c r="I354" s="76"/>
    </row>
    <row r="355" spans="3:9" ht="12.75">
      <c r="C355" s="49"/>
      <c r="D355" s="49"/>
      <c r="F355" s="98"/>
      <c r="G355" s="61"/>
      <c r="H355" s="61"/>
      <c r="I355" s="76"/>
    </row>
    <row r="356" spans="3:9" ht="12.75">
      <c r="C356" s="49"/>
      <c r="D356" s="49"/>
      <c r="F356" s="98"/>
      <c r="G356" s="61"/>
      <c r="H356" s="61"/>
      <c r="I356" s="76"/>
    </row>
    <row r="357" spans="3:9" ht="12.75">
      <c r="C357" s="49"/>
      <c r="D357" s="49"/>
      <c r="F357" s="98"/>
      <c r="G357" s="61"/>
      <c r="H357" s="61"/>
      <c r="I357" s="76"/>
    </row>
    <row r="358" spans="3:9" ht="12.75">
      <c r="C358" s="49"/>
      <c r="D358" s="49"/>
      <c r="F358" s="98"/>
      <c r="G358" s="61"/>
      <c r="H358" s="61"/>
      <c r="I358" s="76"/>
    </row>
    <row r="359" spans="3:9" ht="12.75">
      <c r="C359" s="49"/>
      <c r="D359" s="49"/>
      <c r="F359" s="98"/>
      <c r="G359" s="61"/>
      <c r="H359" s="61"/>
      <c r="I359" s="76"/>
    </row>
    <row r="360" spans="3:9" ht="12.75">
      <c r="C360" s="49"/>
      <c r="D360" s="49"/>
      <c r="F360" s="98"/>
      <c r="G360" s="61"/>
      <c r="H360" s="61"/>
      <c r="I360" s="76"/>
    </row>
    <row r="361" spans="3:9" ht="12.75">
      <c r="C361" s="49"/>
      <c r="D361" s="49"/>
      <c r="F361" s="98"/>
      <c r="G361" s="61"/>
      <c r="H361" s="61"/>
      <c r="I361" s="76"/>
    </row>
    <row r="362" spans="3:9" ht="12.75">
      <c r="C362" s="49"/>
      <c r="D362" s="49"/>
      <c r="F362" s="98"/>
      <c r="G362" s="61"/>
      <c r="H362" s="61"/>
      <c r="I362" s="76"/>
    </row>
    <row r="363" spans="3:9" ht="12.75">
      <c r="C363" s="49"/>
      <c r="D363" s="49"/>
      <c r="F363" s="98"/>
      <c r="G363" s="61"/>
      <c r="H363" s="61"/>
      <c r="I363" s="76"/>
    </row>
    <row r="364" spans="3:9" ht="12.75">
      <c r="C364" s="49"/>
      <c r="D364" s="49"/>
      <c r="F364" s="98"/>
      <c r="G364" s="61"/>
      <c r="H364" s="61"/>
      <c r="I364" s="76"/>
    </row>
    <row r="365" spans="3:9" ht="12.75">
      <c r="C365" s="49"/>
      <c r="D365" s="49"/>
      <c r="F365" s="98"/>
      <c r="G365" s="61"/>
      <c r="H365" s="61"/>
      <c r="I365" s="76"/>
    </row>
    <row r="366" spans="3:9" ht="12.75">
      <c r="C366" s="49"/>
      <c r="D366" s="49"/>
      <c r="F366" s="98"/>
      <c r="G366" s="61"/>
      <c r="H366" s="61"/>
      <c r="I366" s="76"/>
    </row>
    <row r="367" spans="3:9" ht="12.75">
      <c r="C367" s="49"/>
      <c r="D367" s="49"/>
      <c r="F367" s="98"/>
      <c r="G367" s="61"/>
      <c r="H367" s="61"/>
      <c r="I367" s="76"/>
    </row>
    <row r="368" spans="3:9" ht="12.75">
      <c r="C368" s="49"/>
      <c r="D368" s="49"/>
      <c r="F368" s="98"/>
      <c r="G368" s="61"/>
      <c r="H368" s="61"/>
      <c r="I368" s="76"/>
    </row>
    <row r="369" spans="3:9" ht="12.75">
      <c r="C369" s="49"/>
      <c r="D369" s="49"/>
      <c r="F369" s="98"/>
      <c r="G369" s="61"/>
      <c r="H369" s="61"/>
      <c r="I369" s="76"/>
    </row>
    <row r="370" spans="3:9" ht="12.75">
      <c r="C370" s="49"/>
      <c r="D370" s="49"/>
      <c r="F370" s="98"/>
      <c r="G370" s="61"/>
      <c r="H370" s="61"/>
      <c r="I370" s="76"/>
    </row>
    <row r="371" spans="3:9" ht="12.75">
      <c r="C371" s="49"/>
      <c r="D371" s="49"/>
      <c r="F371" s="98"/>
      <c r="G371" s="61"/>
      <c r="H371" s="61"/>
      <c r="I371" s="76"/>
    </row>
    <row r="372" spans="3:9" ht="12.75">
      <c r="C372" s="49"/>
      <c r="D372" s="49"/>
      <c r="F372" s="98"/>
      <c r="G372" s="61"/>
      <c r="H372" s="61"/>
      <c r="I372" s="76"/>
    </row>
    <row r="373" spans="3:9" ht="12.75">
      <c r="C373" s="49"/>
      <c r="D373" s="49"/>
      <c r="F373" s="98"/>
      <c r="G373" s="61"/>
      <c r="H373" s="61"/>
      <c r="I373" s="76"/>
    </row>
    <row r="374" spans="3:9" ht="12.75">
      <c r="C374" s="49"/>
      <c r="D374" s="49"/>
      <c r="F374" s="98"/>
      <c r="G374" s="61"/>
      <c r="H374" s="61"/>
      <c r="I374" s="76"/>
    </row>
    <row r="375" spans="3:9" ht="12.75">
      <c r="C375" s="49"/>
      <c r="D375" s="49"/>
      <c r="F375" s="98"/>
      <c r="G375" s="61"/>
      <c r="H375" s="61"/>
      <c r="I375" s="76"/>
    </row>
    <row r="376" spans="3:9" ht="12.75">
      <c r="C376" s="49"/>
      <c r="D376" s="49"/>
      <c r="F376" s="98"/>
      <c r="G376" s="61"/>
      <c r="H376" s="61"/>
      <c r="I376" s="76"/>
    </row>
    <row r="377" spans="3:9" ht="12.75">
      <c r="C377" s="49"/>
      <c r="D377" s="49"/>
      <c r="F377" s="98"/>
      <c r="G377" s="61"/>
      <c r="H377" s="61"/>
      <c r="I377" s="76"/>
    </row>
    <row r="378" spans="3:9" ht="12.75">
      <c r="C378" s="49"/>
      <c r="D378" s="49"/>
      <c r="F378" s="98"/>
      <c r="G378" s="61"/>
      <c r="H378" s="61"/>
      <c r="I378" s="76"/>
    </row>
    <row r="379" spans="3:9" ht="12.75">
      <c r="C379" s="49"/>
      <c r="D379" s="49"/>
      <c r="F379" s="98"/>
      <c r="G379" s="61"/>
      <c r="H379" s="61"/>
      <c r="I379" s="76"/>
    </row>
    <row r="380" spans="3:9" ht="12.75">
      <c r="C380" s="49"/>
      <c r="D380" s="49"/>
      <c r="F380" s="98"/>
      <c r="G380" s="61"/>
      <c r="H380" s="61"/>
      <c r="I380" s="76"/>
    </row>
    <row r="381" spans="3:9" ht="12.75">
      <c r="C381" s="49"/>
      <c r="D381" s="49"/>
      <c r="F381" s="98"/>
      <c r="G381" s="61"/>
      <c r="H381" s="61"/>
      <c r="I381" s="76"/>
    </row>
    <row r="382" spans="3:9" ht="12.75">
      <c r="C382" s="49"/>
      <c r="D382" s="49"/>
      <c r="F382" s="98"/>
      <c r="G382" s="61"/>
      <c r="H382" s="61"/>
      <c r="I382" s="76"/>
    </row>
    <row r="383" spans="3:9" ht="12.75">
      <c r="C383" s="49"/>
      <c r="D383" s="49"/>
      <c r="F383" s="98"/>
      <c r="G383" s="61"/>
      <c r="H383" s="61"/>
      <c r="I383" s="76"/>
    </row>
    <row r="384" spans="3:9" ht="12.75">
      <c r="C384" s="49"/>
      <c r="D384" s="49"/>
      <c r="F384" s="98"/>
      <c r="G384" s="61"/>
      <c r="H384" s="61"/>
      <c r="I384" s="76"/>
    </row>
    <row r="385" spans="3:9" ht="12.75">
      <c r="C385" s="49"/>
      <c r="D385" s="49"/>
      <c r="F385" s="98"/>
      <c r="G385" s="61"/>
      <c r="H385" s="61"/>
      <c r="I385" s="76"/>
    </row>
    <row r="386" spans="3:9" ht="12.75">
      <c r="C386" s="49"/>
      <c r="D386" s="49"/>
      <c r="F386" s="98"/>
      <c r="G386" s="61"/>
      <c r="H386" s="61"/>
      <c r="I386" s="76"/>
    </row>
    <row r="387" spans="3:9" ht="12.75">
      <c r="C387" s="49"/>
      <c r="D387" s="49"/>
      <c r="F387" s="98"/>
      <c r="G387" s="61"/>
      <c r="H387" s="61"/>
      <c r="I387" s="76"/>
    </row>
    <row r="388" spans="3:9" ht="12.75">
      <c r="C388" s="49"/>
      <c r="D388" s="49"/>
      <c r="F388" s="98"/>
      <c r="G388" s="61"/>
      <c r="H388" s="61"/>
      <c r="I388" s="76"/>
    </row>
    <row r="389" spans="3:9" ht="12.75">
      <c r="C389" s="49"/>
      <c r="D389" s="49"/>
      <c r="F389" s="98"/>
      <c r="G389" s="61"/>
      <c r="H389" s="61"/>
      <c r="I389" s="76"/>
    </row>
    <row r="390" spans="3:9" ht="12.75">
      <c r="C390" s="49"/>
      <c r="D390" s="49"/>
      <c r="F390" s="98"/>
      <c r="G390" s="61"/>
      <c r="H390" s="61"/>
      <c r="I390" s="76"/>
    </row>
    <row r="391" spans="3:9" ht="12.75">
      <c r="C391" s="49"/>
      <c r="D391" s="49"/>
      <c r="F391" s="98"/>
      <c r="G391" s="61"/>
      <c r="H391" s="61"/>
      <c r="I391" s="76"/>
    </row>
    <row r="392" spans="3:9" ht="12.75">
      <c r="C392" s="49"/>
      <c r="D392" s="49"/>
      <c r="F392" s="98"/>
      <c r="G392" s="61"/>
      <c r="H392" s="61"/>
      <c r="I392" s="76"/>
    </row>
    <row r="393" spans="3:9" ht="12.75">
      <c r="C393" s="49"/>
      <c r="D393" s="49"/>
      <c r="F393" s="98"/>
      <c r="G393" s="61"/>
      <c r="H393" s="61"/>
      <c r="I393" s="76"/>
    </row>
    <row r="394" spans="3:9" ht="12.75">
      <c r="C394" s="49"/>
      <c r="D394" s="49"/>
      <c r="F394" s="98"/>
      <c r="G394" s="61"/>
      <c r="H394" s="61"/>
      <c r="I394" s="76"/>
    </row>
    <row r="395" spans="3:9" ht="12.75">
      <c r="C395" s="49"/>
      <c r="D395" s="49"/>
      <c r="F395" s="98"/>
      <c r="G395" s="61"/>
      <c r="H395" s="61"/>
      <c r="I395" s="76"/>
    </row>
    <row r="396" spans="3:9" ht="12.75">
      <c r="C396" s="49"/>
      <c r="D396" s="49"/>
      <c r="F396" s="98"/>
      <c r="G396" s="61"/>
      <c r="H396" s="61"/>
      <c r="I396" s="76"/>
    </row>
    <row r="397" spans="3:9" ht="12.75">
      <c r="C397" s="49"/>
      <c r="D397" s="49"/>
      <c r="F397" s="98"/>
      <c r="G397" s="61"/>
      <c r="H397" s="61"/>
      <c r="I397" s="76"/>
    </row>
    <row r="398" spans="3:9" ht="12.75">
      <c r="C398" s="49"/>
      <c r="D398" s="49"/>
      <c r="F398" s="98"/>
      <c r="G398" s="61"/>
      <c r="H398" s="61"/>
      <c r="I398" s="76"/>
    </row>
    <row r="399" spans="3:9" ht="12.75">
      <c r="C399" s="49"/>
      <c r="D399" s="49"/>
      <c r="F399" s="98"/>
      <c r="G399" s="61"/>
      <c r="H399" s="61"/>
      <c r="I399" s="76"/>
    </row>
    <row r="400" spans="3:9" ht="12.75">
      <c r="C400" s="49"/>
      <c r="D400" s="49"/>
      <c r="F400" s="98"/>
      <c r="G400" s="61"/>
      <c r="H400" s="61"/>
      <c r="I400" s="76"/>
    </row>
    <row r="401" spans="3:9" ht="12.75">
      <c r="C401" s="49"/>
      <c r="D401" s="49"/>
      <c r="F401" s="98"/>
      <c r="G401" s="61"/>
      <c r="H401" s="61"/>
      <c r="I401" s="76"/>
    </row>
    <row r="402" spans="3:9" ht="12.75">
      <c r="C402" s="49"/>
      <c r="D402" s="49"/>
      <c r="F402" s="98"/>
      <c r="G402" s="61"/>
      <c r="H402" s="61"/>
      <c r="I402" s="76"/>
    </row>
    <row r="403" spans="3:9" ht="12.75">
      <c r="C403" s="49"/>
      <c r="D403" s="49"/>
      <c r="F403" s="98"/>
      <c r="G403" s="61"/>
      <c r="H403" s="61"/>
      <c r="I403" s="76"/>
    </row>
    <row r="404" spans="3:9" ht="12.75">
      <c r="C404" s="49"/>
      <c r="D404" s="49"/>
      <c r="F404" s="98"/>
      <c r="G404" s="61"/>
      <c r="H404" s="61"/>
      <c r="I404" s="76"/>
    </row>
    <row r="405" spans="3:9" ht="12.75">
      <c r="C405" s="49"/>
      <c r="D405" s="49"/>
      <c r="F405" s="98"/>
      <c r="G405" s="61"/>
      <c r="H405" s="61"/>
      <c r="I405" s="76"/>
    </row>
    <row r="406" spans="3:9" ht="12.75">
      <c r="C406" s="49"/>
      <c r="D406" s="49"/>
      <c r="F406" s="98"/>
      <c r="G406" s="61"/>
      <c r="H406" s="61"/>
      <c r="I406" s="76"/>
    </row>
    <row r="407" spans="3:9" ht="12.75">
      <c r="C407" s="49"/>
      <c r="D407" s="49"/>
      <c r="F407" s="98"/>
      <c r="G407" s="61"/>
      <c r="H407" s="61"/>
      <c r="I407" s="76"/>
    </row>
    <row r="408" spans="3:9" ht="12.75">
      <c r="C408" s="49"/>
      <c r="D408" s="49"/>
      <c r="F408" s="98"/>
      <c r="G408" s="61"/>
      <c r="H408" s="61"/>
      <c r="I408" s="76"/>
    </row>
    <row r="409" spans="3:9" ht="12.75">
      <c r="C409" s="49"/>
      <c r="D409" s="49"/>
      <c r="F409" s="98"/>
      <c r="G409" s="61"/>
      <c r="H409" s="61"/>
      <c r="I409" s="76"/>
    </row>
    <row r="410" spans="3:9" ht="12.75">
      <c r="C410" s="49"/>
      <c r="D410" s="49"/>
      <c r="F410" s="98"/>
      <c r="G410" s="61"/>
      <c r="H410" s="61"/>
      <c r="I410" s="76"/>
    </row>
    <row r="411" spans="3:9" ht="12.75">
      <c r="C411" s="49"/>
      <c r="D411" s="49"/>
      <c r="F411" s="98"/>
      <c r="G411" s="61"/>
      <c r="H411" s="61"/>
      <c r="I411" s="76"/>
    </row>
    <row r="412" spans="3:9" ht="12.75">
      <c r="C412" s="49"/>
      <c r="D412" s="49"/>
      <c r="F412" s="98"/>
      <c r="G412" s="61"/>
      <c r="H412" s="61"/>
      <c r="I412" s="76"/>
    </row>
    <row r="413" spans="3:9" ht="12.75">
      <c r="C413" s="49"/>
      <c r="D413" s="49"/>
      <c r="F413" s="98"/>
      <c r="G413" s="61"/>
      <c r="H413" s="61"/>
      <c r="I413" s="76"/>
    </row>
    <row r="414" spans="3:9" ht="12.75">
      <c r="C414" s="49"/>
      <c r="D414" s="49"/>
      <c r="F414" s="98"/>
      <c r="G414" s="61"/>
      <c r="H414" s="61"/>
      <c r="I414" s="76"/>
    </row>
    <row r="415" spans="3:9" ht="12.75">
      <c r="C415" s="49"/>
      <c r="D415" s="49"/>
      <c r="F415" s="98"/>
      <c r="G415" s="61"/>
      <c r="H415" s="61"/>
      <c r="I415" s="76"/>
    </row>
    <row r="416" spans="3:9" ht="12.75">
      <c r="C416" s="49"/>
      <c r="D416" s="49"/>
      <c r="F416" s="98"/>
      <c r="G416" s="61"/>
      <c r="H416" s="61"/>
      <c r="I416" s="76"/>
    </row>
    <row r="417" spans="3:9" ht="12.75">
      <c r="C417" s="49"/>
      <c r="D417" s="49"/>
      <c r="F417" s="98"/>
      <c r="G417" s="61"/>
      <c r="H417" s="61"/>
      <c r="I417" s="76"/>
    </row>
    <row r="418" spans="3:9" ht="12.75">
      <c r="C418" s="49"/>
      <c r="D418" s="49"/>
      <c r="F418" s="98"/>
      <c r="G418" s="61"/>
      <c r="H418" s="61"/>
      <c r="I418" s="76"/>
    </row>
    <row r="419" spans="3:9" ht="12.75">
      <c r="C419" s="49"/>
      <c r="D419" s="49"/>
      <c r="F419" s="98"/>
      <c r="G419" s="61"/>
      <c r="H419" s="61"/>
      <c r="I419" s="76"/>
    </row>
    <row r="420" spans="3:9" ht="12.75">
      <c r="C420" s="49"/>
      <c r="D420" s="49"/>
      <c r="F420" s="98"/>
      <c r="G420" s="61"/>
      <c r="H420" s="61"/>
      <c r="I420" s="76"/>
    </row>
    <row r="421" spans="3:9" ht="12.75">
      <c r="C421" s="49"/>
      <c r="D421" s="49"/>
      <c r="F421" s="98"/>
      <c r="G421" s="61"/>
      <c r="H421" s="61"/>
      <c r="I421" s="76"/>
    </row>
    <row r="422" spans="3:9" ht="12.75">
      <c r="C422" s="49"/>
      <c r="D422" s="49"/>
      <c r="F422" s="98"/>
      <c r="G422" s="61"/>
      <c r="H422" s="61"/>
      <c r="I422" s="76"/>
    </row>
    <row r="423" spans="3:9" ht="12.75">
      <c r="C423" s="49"/>
      <c r="D423" s="49"/>
      <c r="F423" s="98"/>
      <c r="G423" s="61"/>
      <c r="H423" s="61"/>
      <c r="I423" s="76"/>
    </row>
    <row r="424" spans="3:9" ht="12.75">
      <c r="C424" s="49"/>
      <c r="D424" s="49"/>
      <c r="F424" s="98"/>
      <c r="G424" s="61"/>
      <c r="H424" s="61"/>
      <c r="I424" s="76"/>
    </row>
    <row r="425" spans="3:9" ht="12.75">
      <c r="C425" s="49"/>
      <c r="D425" s="49"/>
      <c r="F425" s="98"/>
      <c r="G425" s="61"/>
      <c r="H425" s="61"/>
      <c r="I425" s="76"/>
    </row>
    <row r="426" spans="3:9" ht="12.75">
      <c r="C426" s="49"/>
      <c r="D426" s="49"/>
      <c r="F426" s="98"/>
      <c r="G426" s="61"/>
      <c r="H426" s="61"/>
      <c r="I426" s="76"/>
    </row>
    <row r="427" spans="3:9" ht="12.75">
      <c r="C427" s="49"/>
      <c r="D427" s="49"/>
      <c r="F427" s="98"/>
      <c r="G427" s="61"/>
      <c r="H427" s="61"/>
      <c r="I427" s="76"/>
    </row>
    <row r="428" spans="3:9" ht="12.75">
      <c r="C428" s="49"/>
      <c r="D428" s="49"/>
      <c r="F428" s="98"/>
      <c r="G428" s="61"/>
      <c r="H428" s="61"/>
      <c r="I428" s="76"/>
    </row>
    <row r="429" spans="3:9" ht="12.75">
      <c r="C429" s="49"/>
      <c r="D429" s="49"/>
      <c r="F429" s="98"/>
      <c r="G429" s="61"/>
      <c r="H429" s="61"/>
      <c r="I429" s="76"/>
    </row>
    <row r="430" spans="3:9" ht="12.75">
      <c r="C430" s="49"/>
      <c r="D430" s="49"/>
      <c r="F430" s="98"/>
      <c r="G430" s="61"/>
      <c r="H430" s="61"/>
      <c r="I430" s="76"/>
    </row>
    <row r="431" spans="3:9" ht="12.75">
      <c r="C431" s="49"/>
      <c r="D431" s="49"/>
      <c r="F431" s="98"/>
      <c r="G431" s="61"/>
      <c r="H431" s="61"/>
      <c r="I431" s="76"/>
    </row>
    <row r="432" spans="3:9" ht="12.75">
      <c r="C432" s="49"/>
      <c r="D432" s="49"/>
      <c r="F432" s="98"/>
      <c r="G432" s="61"/>
      <c r="H432" s="61"/>
      <c r="I432" s="76"/>
    </row>
    <row r="433" spans="3:9" ht="12.75">
      <c r="C433" s="49"/>
      <c r="D433" s="49"/>
      <c r="F433" s="98"/>
      <c r="G433" s="61"/>
      <c r="H433" s="61"/>
      <c r="I433" s="76"/>
    </row>
    <row r="434" spans="3:9" ht="12.75">
      <c r="C434" s="49"/>
      <c r="D434" s="49"/>
      <c r="F434" s="98"/>
      <c r="G434" s="61"/>
      <c r="H434" s="61"/>
      <c r="I434" s="76"/>
    </row>
    <row r="435" spans="3:9" ht="12.75">
      <c r="C435" s="49"/>
      <c r="D435" s="49"/>
      <c r="F435" s="98"/>
      <c r="G435" s="61"/>
      <c r="H435" s="61"/>
      <c r="I435" s="76"/>
    </row>
    <row r="436" spans="3:9" ht="12.75">
      <c r="C436" s="49"/>
      <c r="D436" s="49"/>
      <c r="F436" s="98"/>
      <c r="G436" s="61"/>
      <c r="H436" s="61"/>
      <c r="I436" s="76"/>
    </row>
    <row r="437" spans="3:9" ht="12.75">
      <c r="C437" s="49"/>
      <c r="D437" s="49"/>
      <c r="F437" s="98"/>
      <c r="G437" s="61"/>
      <c r="H437" s="61"/>
      <c r="I437" s="76"/>
    </row>
    <row r="438" spans="3:9" ht="12.75">
      <c r="C438" s="49"/>
      <c r="D438" s="49"/>
      <c r="F438" s="98"/>
      <c r="G438" s="61"/>
      <c r="H438" s="61"/>
      <c r="I438" s="76"/>
    </row>
    <row r="439" spans="3:9" ht="12.75">
      <c r="C439" s="49"/>
      <c r="D439" s="49"/>
      <c r="F439" s="98"/>
      <c r="G439" s="61"/>
      <c r="H439" s="61"/>
      <c r="I439" s="76"/>
    </row>
    <row r="440" spans="3:9" ht="12.75">
      <c r="C440" s="49"/>
      <c r="D440" s="49"/>
      <c r="F440" s="98"/>
      <c r="G440" s="61"/>
      <c r="H440" s="61"/>
      <c r="I440" s="76"/>
    </row>
    <row r="441" spans="3:9" ht="12.75">
      <c r="C441" s="49"/>
      <c r="D441" s="49"/>
      <c r="F441" s="98"/>
      <c r="G441" s="61"/>
      <c r="H441" s="61"/>
      <c r="I441" s="76"/>
    </row>
    <row r="442" spans="3:9" ht="12.75">
      <c r="C442" s="49"/>
      <c r="D442" s="49"/>
      <c r="F442" s="98"/>
      <c r="G442" s="61"/>
      <c r="H442" s="61"/>
      <c r="I442" s="76"/>
    </row>
    <row r="443" spans="3:9" ht="12.75">
      <c r="C443" s="49"/>
      <c r="D443" s="49"/>
      <c r="F443" s="98"/>
      <c r="G443" s="61"/>
      <c r="H443" s="61"/>
      <c r="I443" s="76"/>
    </row>
    <row r="444" spans="3:9" ht="12.75">
      <c r="C444" s="49"/>
      <c r="D444" s="49"/>
      <c r="F444" s="98"/>
      <c r="G444" s="61"/>
      <c r="H444" s="61"/>
      <c r="I444" s="76"/>
    </row>
    <row r="445" spans="3:9" ht="12.75">
      <c r="C445" s="49"/>
      <c r="D445" s="49"/>
      <c r="F445" s="98"/>
      <c r="G445" s="61"/>
      <c r="H445" s="61"/>
      <c r="I445" s="76"/>
    </row>
    <row r="446" spans="3:9" ht="12.75">
      <c r="C446" s="49"/>
      <c r="D446" s="49"/>
      <c r="F446" s="98"/>
      <c r="G446" s="61"/>
      <c r="H446" s="61"/>
      <c r="I446" s="76"/>
    </row>
    <row r="447" spans="3:9" ht="12.75">
      <c r="C447" s="49"/>
      <c r="D447" s="49"/>
      <c r="F447" s="98"/>
      <c r="G447" s="61"/>
      <c r="H447" s="61"/>
      <c r="I447" s="76"/>
    </row>
    <row r="448" spans="3:9" ht="12.75">
      <c r="C448" s="49"/>
      <c r="D448" s="49"/>
      <c r="F448" s="98"/>
      <c r="G448" s="61"/>
      <c r="H448" s="61"/>
      <c r="I448" s="76"/>
    </row>
    <row r="449" spans="3:9" ht="12.75">
      <c r="C449" s="49"/>
      <c r="D449" s="49"/>
      <c r="F449" s="98"/>
      <c r="G449" s="61"/>
      <c r="H449" s="61"/>
      <c r="I449" s="76"/>
    </row>
    <row r="450" spans="3:9" ht="12.75">
      <c r="C450" s="49"/>
      <c r="D450" s="49"/>
      <c r="F450" s="98"/>
      <c r="G450" s="61"/>
      <c r="H450" s="61"/>
      <c r="I450" s="76"/>
    </row>
    <row r="451" spans="3:9" ht="12.75">
      <c r="C451" s="49"/>
      <c r="D451" s="49"/>
      <c r="F451" s="98"/>
      <c r="G451" s="61"/>
      <c r="H451" s="61"/>
      <c r="I451" s="76"/>
    </row>
    <row r="452" spans="3:9" ht="12.75">
      <c r="C452" s="49"/>
      <c r="D452" s="49"/>
      <c r="F452" s="98"/>
      <c r="G452" s="61"/>
      <c r="H452" s="61"/>
      <c r="I452" s="76"/>
    </row>
    <row r="453" spans="3:9" ht="12.75">
      <c r="C453" s="49"/>
      <c r="D453" s="49"/>
      <c r="F453" s="98"/>
      <c r="G453" s="61"/>
      <c r="H453" s="61"/>
      <c r="I453" s="76"/>
    </row>
    <row r="454" spans="3:9" ht="12.75">
      <c r="C454" s="49"/>
      <c r="D454" s="49"/>
      <c r="F454" s="98"/>
      <c r="G454" s="61"/>
      <c r="H454" s="61"/>
      <c r="I454" s="76"/>
    </row>
    <row r="455" spans="3:9" ht="12.75">
      <c r="C455" s="49"/>
      <c r="D455" s="49"/>
      <c r="F455" s="98"/>
      <c r="G455" s="61"/>
      <c r="H455" s="61"/>
      <c r="I455" s="76"/>
    </row>
    <row r="456" spans="3:9" ht="12.75">
      <c r="C456" s="49"/>
      <c r="D456" s="49"/>
      <c r="F456" s="98"/>
      <c r="G456" s="61"/>
      <c r="H456" s="61"/>
      <c r="I456" s="76"/>
    </row>
    <row r="457" spans="3:9" ht="12.75">
      <c r="C457" s="49"/>
      <c r="D457" s="49"/>
      <c r="F457" s="98"/>
      <c r="G457" s="61"/>
      <c r="H457" s="61"/>
      <c r="I457" s="76"/>
    </row>
    <row r="458" spans="3:9" ht="12.75">
      <c r="C458" s="49"/>
      <c r="D458" s="49"/>
      <c r="F458" s="98"/>
      <c r="G458" s="61"/>
      <c r="H458" s="61"/>
      <c r="I458" s="76"/>
    </row>
    <row r="459" spans="3:9" ht="12.75">
      <c r="C459" s="49"/>
      <c r="D459" s="49"/>
      <c r="F459" s="98"/>
      <c r="G459" s="61"/>
      <c r="H459" s="61"/>
      <c r="I459" s="76"/>
    </row>
    <row r="460" spans="3:9" ht="12.75">
      <c r="C460" s="49"/>
      <c r="D460" s="49"/>
      <c r="F460" s="98"/>
      <c r="G460" s="61"/>
      <c r="H460" s="61"/>
      <c r="I460" s="76"/>
    </row>
    <row r="461" spans="3:9" ht="12.75">
      <c r="C461" s="49"/>
      <c r="D461" s="49"/>
      <c r="F461" s="98"/>
      <c r="G461" s="61"/>
      <c r="H461" s="61"/>
      <c r="I461" s="76"/>
    </row>
    <row r="462" spans="3:9" ht="12.75">
      <c r="C462" s="49"/>
      <c r="D462" s="49"/>
      <c r="F462" s="98"/>
      <c r="G462" s="61"/>
      <c r="H462" s="61"/>
      <c r="I462" s="76"/>
    </row>
    <row r="463" spans="3:9" ht="12.75">
      <c r="C463" s="49"/>
      <c r="D463" s="49"/>
      <c r="F463" s="98"/>
      <c r="G463" s="61"/>
      <c r="H463" s="61"/>
      <c r="I463" s="76"/>
    </row>
    <row r="464" spans="3:9" ht="12.75">
      <c r="C464" s="49"/>
      <c r="D464" s="49"/>
      <c r="F464" s="98"/>
      <c r="G464" s="61"/>
      <c r="H464" s="61"/>
      <c r="I464" s="76"/>
    </row>
    <row r="465" spans="3:9" ht="12.75">
      <c r="C465" s="49"/>
      <c r="D465" s="49"/>
      <c r="F465" s="98"/>
      <c r="G465" s="61"/>
      <c r="H465" s="61"/>
      <c r="I465" s="76"/>
    </row>
    <row r="466" spans="3:9" ht="12.75">
      <c r="C466" s="49"/>
      <c r="D466" s="49"/>
      <c r="F466" s="98"/>
      <c r="G466" s="61"/>
      <c r="H466" s="61"/>
      <c r="I466" s="76"/>
    </row>
    <row r="467" spans="3:9" ht="12.75">
      <c r="C467" s="49"/>
      <c r="D467" s="49"/>
      <c r="F467" s="98"/>
      <c r="G467" s="61"/>
      <c r="H467" s="61"/>
      <c r="I467" s="76"/>
    </row>
    <row r="468" spans="3:9" ht="12.75">
      <c r="C468" s="49"/>
      <c r="D468" s="49"/>
      <c r="F468" s="98"/>
      <c r="G468" s="61"/>
      <c r="H468" s="61"/>
      <c r="I468" s="76"/>
    </row>
    <row r="469" spans="3:9" ht="12.75">
      <c r="C469" s="49"/>
      <c r="D469" s="49"/>
      <c r="F469" s="98"/>
      <c r="G469" s="61"/>
      <c r="H469" s="61"/>
      <c r="I469" s="76"/>
    </row>
    <row r="470" spans="3:9" ht="12.75">
      <c r="C470" s="49"/>
      <c r="D470" s="49"/>
      <c r="F470" s="98"/>
      <c r="G470" s="61"/>
      <c r="H470" s="61"/>
      <c r="I470" s="76"/>
    </row>
    <row r="471" spans="3:9" ht="12.75">
      <c r="C471" s="49"/>
      <c r="D471" s="49"/>
      <c r="F471" s="98"/>
      <c r="G471" s="61"/>
      <c r="H471" s="61"/>
      <c r="I471" s="76"/>
    </row>
    <row r="472" spans="3:9" ht="12.75">
      <c r="C472" s="49"/>
      <c r="D472" s="49"/>
      <c r="F472" s="98"/>
      <c r="G472" s="61"/>
      <c r="H472" s="61"/>
      <c r="I472" s="76"/>
    </row>
    <row r="473" spans="3:9" ht="12.75">
      <c r="C473" s="49"/>
      <c r="D473" s="49"/>
      <c r="F473" s="98"/>
      <c r="G473" s="61"/>
      <c r="H473" s="61"/>
      <c r="I473" s="76"/>
    </row>
    <row r="474" spans="3:9" ht="12.75">
      <c r="C474" s="49"/>
      <c r="D474" s="49"/>
      <c r="F474" s="98"/>
      <c r="G474" s="61"/>
      <c r="H474" s="61"/>
      <c r="I474" s="76"/>
    </row>
    <row r="475" spans="3:9" ht="12.75">
      <c r="C475" s="49"/>
      <c r="D475" s="49"/>
      <c r="F475" s="98"/>
      <c r="G475" s="61"/>
      <c r="H475" s="61"/>
      <c r="I475" s="76"/>
    </row>
    <row r="476" spans="3:9" ht="12.75">
      <c r="C476" s="49"/>
      <c r="D476" s="49"/>
      <c r="F476" s="98"/>
      <c r="G476" s="61"/>
      <c r="H476" s="61"/>
      <c r="I476" s="76"/>
    </row>
    <row r="477" spans="3:9" ht="12.75">
      <c r="C477" s="49"/>
      <c r="D477" s="49"/>
      <c r="F477" s="98"/>
      <c r="G477" s="61"/>
      <c r="H477" s="61"/>
      <c r="I477" s="76"/>
    </row>
    <row r="478" spans="3:9" ht="12.75">
      <c r="C478" s="49"/>
      <c r="D478" s="49"/>
      <c r="F478" s="98"/>
      <c r="G478" s="61"/>
      <c r="H478" s="61"/>
      <c r="I478" s="76"/>
    </row>
    <row r="479" spans="3:9" ht="12.75">
      <c r="C479" s="49"/>
      <c r="D479" s="49"/>
      <c r="F479" s="98"/>
      <c r="G479" s="61"/>
      <c r="H479" s="61"/>
      <c r="I479" s="76"/>
    </row>
    <row r="480" spans="3:9" ht="12.75">
      <c r="C480" s="49"/>
      <c r="D480" s="49"/>
      <c r="F480" s="98"/>
      <c r="G480" s="61"/>
      <c r="H480" s="61"/>
      <c r="I480" s="76"/>
    </row>
    <row r="481" spans="3:9" ht="12.75">
      <c r="C481" s="49"/>
      <c r="D481" s="49"/>
      <c r="F481" s="98"/>
      <c r="G481" s="61"/>
      <c r="H481" s="61"/>
      <c r="I481" s="76"/>
    </row>
    <row r="482" spans="3:9" ht="12.75">
      <c r="C482" s="49"/>
      <c r="D482" s="49"/>
      <c r="F482" s="98"/>
      <c r="G482" s="61"/>
      <c r="H482" s="61"/>
      <c r="I482" s="76"/>
    </row>
    <row r="483" spans="3:9" ht="12.75">
      <c r="C483" s="49"/>
      <c r="D483" s="49"/>
      <c r="F483" s="98"/>
      <c r="G483" s="61"/>
      <c r="H483" s="61"/>
      <c r="I483" s="76"/>
    </row>
    <row r="484" spans="3:9" ht="12.75">
      <c r="C484" s="49"/>
      <c r="D484" s="49"/>
      <c r="F484" s="98"/>
      <c r="G484" s="61"/>
      <c r="H484" s="61"/>
      <c r="I484" s="76"/>
    </row>
    <row r="485" spans="3:9" ht="12.75">
      <c r="C485" s="49"/>
      <c r="D485" s="49"/>
      <c r="F485" s="98"/>
      <c r="G485" s="61"/>
      <c r="H485" s="61"/>
      <c r="I485" s="76"/>
    </row>
    <row r="486" spans="3:9" ht="12.75">
      <c r="C486" s="49"/>
      <c r="D486" s="49"/>
      <c r="F486" s="98"/>
      <c r="G486" s="61"/>
      <c r="H486" s="61"/>
      <c r="I486" s="76"/>
    </row>
    <row r="487" spans="3:9" ht="12.75">
      <c r="C487" s="49"/>
      <c r="D487" s="49"/>
      <c r="F487" s="98"/>
      <c r="G487" s="61"/>
      <c r="H487" s="61"/>
      <c r="I487" s="76"/>
    </row>
    <row r="488" spans="3:9" ht="12.75">
      <c r="C488" s="49"/>
      <c r="D488" s="49"/>
      <c r="F488" s="98"/>
      <c r="G488" s="61"/>
      <c r="H488" s="61"/>
      <c r="I488" s="76"/>
    </row>
    <row r="489" spans="3:9" ht="12.75">
      <c r="C489" s="49"/>
      <c r="D489" s="49"/>
      <c r="F489" s="98"/>
      <c r="G489" s="61"/>
      <c r="H489" s="61"/>
      <c r="I489" s="76"/>
    </row>
    <row r="490" spans="3:9" ht="12.75">
      <c r="C490" s="49"/>
      <c r="D490" s="49"/>
      <c r="F490" s="98"/>
      <c r="G490" s="61"/>
      <c r="H490" s="61"/>
      <c r="I490" s="76"/>
    </row>
    <row r="491" spans="3:9" ht="12.75">
      <c r="C491" s="49"/>
      <c r="D491" s="49"/>
      <c r="F491" s="98"/>
      <c r="G491" s="61"/>
      <c r="H491" s="61"/>
      <c r="I491" s="76"/>
    </row>
    <row r="492" spans="3:9" ht="12.75">
      <c r="C492" s="49"/>
      <c r="D492" s="49"/>
      <c r="F492" s="98"/>
      <c r="G492" s="61"/>
      <c r="H492" s="61"/>
      <c r="I492" s="76"/>
    </row>
    <row r="493" spans="3:9" ht="12.75">
      <c r="C493" s="49"/>
      <c r="D493" s="49"/>
      <c r="F493" s="98"/>
      <c r="G493" s="61"/>
      <c r="H493" s="61"/>
      <c r="I493" s="76"/>
    </row>
    <row r="494" spans="3:9" ht="12.75">
      <c r="C494" s="49"/>
      <c r="D494" s="49"/>
      <c r="F494" s="98"/>
      <c r="G494" s="61"/>
      <c r="H494" s="61"/>
      <c r="I494" s="76"/>
    </row>
    <row r="495" spans="3:9" ht="12.75">
      <c r="C495" s="49"/>
      <c r="D495" s="49"/>
      <c r="F495" s="98"/>
      <c r="G495" s="61"/>
      <c r="H495" s="61"/>
      <c r="I495" s="76"/>
    </row>
    <row r="496" spans="3:9" ht="12.75">
      <c r="C496" s="49"/>
      <c r="D496" s="49"/>
      <c r="F496" s="98"/>
      <c r="G496" s="61"/>
      <c r="H496" s="61"/>
      <c r="I496" s="76"/>
    </row>
    <row r="497" spans="3:9" ht="12.75">
      <c r="C497" s="49"/>
      <c r="D497" s="49"/>
      <c r="F497" s="98"/>
      <c r="G497" s="61"/>
      <c r="H497" s="61"/>
      <c r="I497" s="76"/>
    </row>
    <row r="498" spans="3:9" ht="12.75">
      <c r="C498" s="49"/>
      <c r="D498" s="49"/>
      <c r="F498" s="98"/>
      <c r="G498" s="61"/>
      <c r="H498" s="61"/>
      <c r="I498" s="76"/>
    </row>
    <row r="499" spans="3:9" ht="12.75">
      <c r="C499" s="49"/>
      <c r="D499" s="49"/>
      <c r="F499" s="98"/>
      <c r="G499" s="61"/>
      <c r="H499" s="61"/>
      <c r="I499" s="76"/>
    </row>
    <row r="500" spans="3:9" ht="12.75">
      <c r="C500" s="49"/>
      <c r="D500" s="49"/>
      <c r="F500" s="98"/>
      <c r="G500" s="61"/>
      <c r="H500" s="61"/>
      <c r="I500" s="76"/>
    </row>
    <row r="501" spans="3:9" ht="12.75">
      <c r="C501" s="49"/>
      <c r="D501" s="49"/>
      <c r="F501" s="98"/>
      <c r="G501" s="61"/>
      <c r="H501" s="61"/>
      <c r="I501" s="76"/>
    </row>
    <row r="502" spans="3:9" ht="12.75">
      <c r="C502" s="49"/>
      <c r="D502" s="49"/>
      <c r="F502" s="98"/>
      <c r="G502" s="61"/>
      <c r="H502" s="61"/>
      <c r="I502" s="76"/>
    </row>
    <row r="503" spans="3:9" ht="12.75">
      <c r="C503" s="49"/>
      <c r="D503" s="49"/>
      <c r="F503" s="98"/>
      <c r="G503" s="61"/>
      <c r="H503" s="61"/>
      <c r="I503" s="76"/>
    </row>
    <row r="504" spans="3:9" ht="12.75">
      <c r="C504" s="49"/>
      <c r="D504" s="49"/>
      <c r="F504" s="98"/>
      <c r="G504" s="61"/>
      <c r="H504" s="61"/>
      <c r="I504" s="76"/>
    </row>
    <row r="505" spans="3:9" ht="12.75">
      <c r="C505" s="49"/>
      <c r="D505" s="49"/>
      <c r="F505" s="98"/>
      <c r="G505" s="61"/>
      <c r="H505" s="61"/>
      <c r="I505" s="76"/>
    </row>
    <row r="506" spans="3:9" ht="12.75">
      <c r="C506" s="49"/>
      <c r="D506" s="49"/>
      <c r="F506" s="98"/>
      <c r="G506" s="61"/>
      <c r="H506" s="61"/>
      <c r="I506" s="76"/>
    </row>
    <row r="507" spans="3:9" ht="12.75">
      <c r="C507" s="49"/>
      <c r="D507" s="49"/>
      <c r="F507" s="98"/>
      <c r="G507" s="61"/>
      <c r="H507" s="61"/>
      <c r="I507" s="76"/>
    </row>
    <row r="508" spans="3:9" ht="12.75">
      <c r="C508" s="49"/>
      <c r="D508" s="49"/>
      <c r="F508" s="98"/>
      <c r="G508" s="61"/>
      <c r="H508" s="61"/>
      <c r="I508" s="76"/>
    </row>
    <row r="509" spans="3:9" ht="12.75">
      <c r="C509" s="49"/>
      <c r="D509" s="49"/>
      <c r="F509" s="98"/>
      <c r="G509" s="61"/>
      <c r="H509" s="61"/>
      <c r="I509" s="76"/>
    </row>
    <row r="510" spans="3:9" ht="12.75">
      <c r="C510" s="49"/>
      <c r="D510" s="49"/>
      <c r="F510" s="98"/>
      <c r="G510" s="61"/>
      <c r="H510" s="61"/>
      <c r="I510" s="76"/>
    </row>
    <row r="511" spans="3:9" ht="12.75">
      <c r="C511" s="49"/>
      <c r="D511" s="49"/>
      <c r="F511" s="98"/>
      <c r="G511" s="61"/>
      <c r="H511" s="61"/>
      <c r="I511" s="76"/>
    </row>
    <row r="512" spans="3:9" ht="12.75">
      <c r="C512" s="49"/>
      <c r="D512" s="49"/>
      <c r="F512" s="98"/>
      <c r="G512" s="61"/>
      <c r="H512" s="61"/>
      <c r="I512" s="76"/>
    </row>
    <row r="513" spans="3:9" ht="12.75">
      <c r="C513" s="49"/>
      <c r="D513" s="49"/>
      <c r="F513" s="98"/>
      <c r="G513" s="61"/>
      <c r="H513" s="61"/>
      <c r="I513" s="76"/>
    </row>
    <row r="514" spans="3:9" ht="12.75">
      <c r="C514" s="49"/>
      <c r="D514" s="49"/>
      <c r="F514" s="98"/>
      <c r="G514" s="61"/>
      <c r="H514" s="61"/>
      <c r="I514" s="76"/>
    </row>
    <row r="515" spans="3:9" ht="12.75">
      <c r="C515" s="49"/>
      <c r="D515" s="49"/>
      <c r="F515" s="98"/>
      <c r="G515" s="61"/>
      <c r="H515" s="61"/>
      <c r="I515" s="76"/>
    </row>
    <row r="516" spans="3:9" ht="12.75">
      <c r="C516" s="49"/>
      <c r="D516" s="49"/>
      <c r="F516" s="98"/>
      <c r="G516" s="61"/>
      <c r="H516" s="61"/>
      <c r="I516" s="76"/>
    </row>
    <row r="517" spans="3:9" ht="12.75">
      <c r="C517" s="49"/>
      <c r="D517" s="49"/>
      <c r="F517" s="98"/>
      <c r="G517" s="61"/>
      <c r="H517" s="61"/>
      <c r="I517" s="76"/>
    </row>
    <row r="518" spans="3:9" ht="12.75">
      <c r="C518" s="49"/>
      <c r="D518" s="49"/>
      <c r="F518" s="98"/>
      <c r="G518" s="61"/>
      <c r="H518" s="61"/>
      <c r="I518" s="76"/>
    </row>
    <row r="519" spans="3:9" ht="12.75">
      <c r="C519" s="49"/>
      <c r="D519" s="49"/>
      <c r="F519" s="98"/>
      <c r="G519" s="61"/>
      <c r="H519" s="61"/>
      <c r="I519" s="76"/>
    </row>
    <row r="520" spans="3:9" ht="12.75">
      <c r="C520" s="49"/>
      <c r="D520" s="49"/>
      <c r="F520" s="98"/>
      <c r="G520" s="61"/>
      <c r="H520" s="61"/>
      <c r="I520" s="76"/>
    </row>
    <row r="521" spans="3:9" ht="12.75">
      <c r="C521" s="49"/>
      <c r="D521" s="49"/>
      <c r="F521" s="98"/>
      <c r="G521" s="61"/>
      <c r="H521" s="61"/>
      <c r="I521" s="76"/>
    </row>
    <row r="522" spans="3:9" ht="12.75">
      <c r="C522" s="49"/>
      <c r="D522" s="49"/>
      <c r="F522" s="98"/>
      <c r="G522" s="61"/>
      <c r="H522" s="61"/>
      <c r="I522" s="76"/>
    </row>
    <row r="523" spans="3:9" ht="12.75">
      <c r="C523" s="49"/>
      <c r="D523" s="49"/>
      <c r="F523" s="98"/>
      <c r="G523" s="61"/>
      <c r="H523" s="61"/>
      <c r="I523" s="76"/>
    </row>
    <row r="524" spans="3:9" ht="12.75">
      <c r="C524" s="49"/>
      <c r="D524" s="49"/>
      <c r="F524" s="98"/>
      <c r="G524" s="61"/>
      <c r="H524" s="61"/>
      <c r="I524" s="76"/>
    </row>
    <row r="525" spans="3:9" ht="12.75">
      <c r="C525" s="49"/>
      <c r="D525" s="49"/>
      <c r="F525" s="98"/>
      <c r="G525" s="61"/>
      <c r="H525" s="61"/>
      <c r="I525" s="76"/>
    </row>
    <row r="526" spans="3:9" ht="12.75">
      <c r="C526" s="49"/>
      <c r="D526" s="49"/>
      <c r="F526" s="98"/>
      <c r="G526" s="61"/>
      <c r="H526" s="61"/>
      <c r="I526" s="76"/>
    </row>
    <row r="527" spans="3:9" ht="12.75">
      <c r="C527" s="49"/>
      <c r="D527" s="49"/>
      <c r="F527" s="98"/>
      <c r="G527" s="61"/>
      <c r="H527" s="61"/>
      <c r="I527" s="76"/>
    </row>
    <row r="528" spans="3:9" ht="12.75">
      <c r="C528" s="49"/>
      <c r="D528" s="49"/>
      <c r="F528" s="98"/>
      <c r="G528" s="61"/>
      <c r="H528" s="61"/>
      <c r="I528" s="76"/>
    </row>
    <row r="529" spans="3:9" ht="12.75">
      <c r="C529" s="49"/>
      <c r="D529" s="49"/>
      <c r="F529" s="98"/>
      <c r="G529" s="61"/>
      <c r="H529" s="61"/>
      <c r="I529" s="76"/>
    </row>
    <row r="530" spans="3:9" ht="12.75">
      <c r="C530" s="49"/>
      <c r="D530" s="49"/>
      <c r="F530" s="98"/>
      <c r="G530" s="61"/>
      <c r="H530" s="61"/>
      <c r="I530" s="76"/>
    </row>
    <row r="531" spans="3:9" ht="12.75">
      <c r="C531" s="49"/>
      <c r="D531" s="49"/>
      <c r="F531" s="98"/>
      <c r="G531" s="61"/>
      <c r="H531" s="61"/>
      <c r="I531" s="76"/>
    </row>
    <row r="532" spans="3:9" ht="12.75">
      <c r="C532" s="49"/>
      <c r="D532" s="49"/>
      <c r="F532" s="98"/>
      <c r="G532" s="61"/>
      <c r="H532" s="61"/>
      <c r="I532" s="76"/>
    </row>
    <row r="533" spans="3:9" ht="12.75">
      <c r="C533" s="49"/>
      <c r="D533" s="49"/>
      <c r="F533" s="98"/>
      <c r="G533" s="61"/>
      <c r="H533" s="61"/>
      <c r="I533" s="76"/>
    </row>
    <row r="534" spans="3:9" ht="12.75">
      <c r="C534" s="49"/>
      <c r="D534" s="49"/>
      <c r="F534" s="98"/>
      <c r="G534" s="61"/>
      <c r="H534" s="61"/>
      <c r="I534" s="76"/>
    </row>
    <row r="535" spans="3:9" ht="12.75">
      <c r="C535" s="49"/>
      <c r="D535" s="49"/>
      <c r="F535" s="98"/>
      <c r="G535" s="61"/>
      <c r="H535" s="61"/>
      <c r="I535" s="76"/>
    </row>
    <row r="536" spans="3:9" ht="12.75">
      <c r="C536" s="49"/>
      <c r="D536" s="49"/>
      <c r="F536" s="98"/>
      <c r="G536" s="61"/>
      <c r="H536" s="61"/>
      <c r="I536" s="76"/>
    </row>
    <row r="537" spans="3:9" ht="12.75">
      <c r="C537" s="49"/>
      <c r="D537" s="49"/>
      <c r="F537" s="98"/>
      <c r="G537" s="61"/>
      <c r="H537" s="61"/>
      <c r="I537" s="76"/>
    </row>
    <row r="538" spans="3:9" ht="12.75">
      <c r="C538" s="49"/>
      <c r="D538" s="49"/>
      <c r="F538" s="98"/>
      <c r="G538" s="61"/>
      <c r="H538" s="61"/>
      <c r="I538" s="76"/>
    </row>
    <row r="539" spans="3:9" ht="12.75">
      <c r="C539" s="49"/>
      <c r="D539" s="49"/>
      <c r="F539" s="98"/>
      <c r="G539" s="61"/>
      <c r="H539" s="61"/>
      <c r="I539" s="76"/>
    </row>
    <row r="540" spans="3:9" ht="12.75">
      <c r="C540" s="49"/>
      <c r="D540" s="49"/>
      <c r="F540" s="98"/>
      <c r="G540" s="61"/>
      <c r="H540" s="61"/>
      <c r="I540" s="76"/>
    </row>
    <row r="541" spans="3:9" ht="12.75">
      <c r="C541" s="49"/>
      <c r="D541" s="49"/>
      <c r="F541" s="98"/>
      <c r="G541" s="61"/>
      <c r="H541" s="61"/>
      <c r="I541" s="76"/>
    </row>
    <row r="542" spans="3:9" ht="12.75">
      <c r="C542" s="49"/>
      <c r="D542" s="49"/>
      <c r="F542" s="98"/>
      <c r="G542" s="61"/>
      <c r="H542" s="61"/>
      <c r="I542" s="76"/>
    </row>
    <row r="543" spans="3:9" ht="12.75">
      <c r="C543" s="49"/>
      <c r="D543" s="49"/>
      <c r="F543" s="98"/>
      <c r="G543" s="61"/>
      <c r="H543" s="61"/>
      <c r="I543" s="76"/>
    </row>
    <row r="544" spans="3:9" ht="12.75">
      <c r="C544" s="49"/>
      <c r="D544" s="49"/>
      <c r="F544" s="98"/>
      <c r="G544" s="61"/>
      <c r="H544" s="61"/>
      <c r="I544" s="76"/>
    </row>
    <row r="545" spans="3:9" ht="12.75">
      <c r="C545" s="49"/>
      <c r="D545" s="49"/>
      <c r="F545" s="98"/>
      <c r="G545" s="61"/>
      <c r="H545" s="61"/>
      <c r="I545" s="76"/>
    </row>
    <row r="546" spans="3:9" ht="12.75">
      <c r="C546" s="49"/>
      <c r="D546" s="49"/>
      <c r="F546" s="98"/>
      <c r="G546" s="61"/>
      <c r="H546" s="61"/>
      <c r="I546" s="76"/>
    </row>
    <row r="547" spans="3:9" ht="12.75">
      <c r="C547" s="49"/>
      <c r="D547" s="49"/>
      <c r="F547" s="98"/>
      <c r="G547" s="61"/>
      <c r="H547" s="61"/>
      <c r="I547" s="76"/>
    </row>
    <row r="548" spans="3:9" ht="12.75">
      <c r="C548" s="49"/>
      <c r="D548" s="49"/>
      <c r="F548" s="98"/>
      <c r="G548" s="61"/>
      <c r="H548" s="61"/>
      <c r="I548" s="76"/>
    </row>
    <row r="549" spans="3:9" ht="12.75">
      <c r="C549" s="49"/>
      <c r="D549" s="49"/>
      <c r="F549" s="98"/>
      <c r="G549" s="61"/>
      <c r="H549" s="61"/>
      <c r="I549" s="76"/>
    </row>
    <row r="550" spans="3:9" ht="12.75">
      <c r="C550" s="49"/>
      <c r="D550" s="49"/>
      <c r="F550" s="98"/>
      <c r="G550" s="61"/>
      <c r="H550" s="61"/>
      <c r="I550" s="76"/>
    </row>
    <row r="551" spans="3:9" ht="12.75">
      <c r="C551" s="49"/>
      <c r="D551" s="49"/>
      <c r="F551" s="98"/>
      <c r="G551" s="61"/>
      <c r="H551" s="61"/>
      <c r="I551" s="76"/>
    </row>
    <row r="552" spans="3:9" ht="12.75">
      <c r="C552" s="49"/>
      <c r="D552" s="49"/>
      <c r="F552" s="98"/>
      <c r="G552" s="61"/>
      <c r="H552" s="61"/>
      <c r="I552" s="76"/>
    </row>
    <row r="553" spans="3:9" ht="12.75">
      <c r="C553" s="49"/>
      <c r="D553" s="49"/>
      <c r="F553" s="98"/>
      <c r="G553" s="61"/>
      <c r="H553" s="61"/>
      <c r="I553" s="76"/>
    </row>
    <row r="554" spans="3:9" ht="12.75">
      <c r="C554" s="49"/>
      <c r="D554" s="49"/>
      <c r="F554" s="98"/>
      <c r="G554" s="61"/>
      <c r="H554" s="61"/>
      <c r="I554" s="76"/>
    </row>
    <row r="555" spans="3:9" ht="12.75">
      <c r="C555" s="49"/>
      <c r="D555" s="49"/>
      <c r="F555" s="98"/>
      <c r="G555" s="61"/>
      <c r="H555" s="61"/>
      <c r="I555" s="76"/>
    </row>
    <row r="556" spans="3:9" ht="12.75">
      <c r="C556" s="49"/>
      <c r="D556" s="49"/>
      <c r="F556" s="98"/>
      <c r="G556" s="61"/>
      <c r="H556" s="61"/>
      <c r="I556" s="76"/>
    </row>
    <row r="557" spans="3:9" ht="12.75">
      <c r="C557" s="49"/>
      <c r="D557" s="49"/>
      <c r="F557" s="98"/>
      <c r="G557" s="61"/>
      <c r="H557" s="61"/>
      <c r="I557" s="76"/>
    </row>
    <row r="558" spans="3:9" ht="12.75">
      <c r="C558" s="49"/>
      <c r="D558" s="49"/>
      <c r="F558" s="98"/>
      <c r="G558" s="61"/>
      <c r="H558" s="61"/>
      <c r="I558" s="76"/>
    </row>
    <row r="559" spans="3:9" ht="12.75">
      <c r="C559" s="49"/>
      <c r="D559" s="49"/>
      <c r="F559" s="98"/>
      <c r="G559" s="61"/>
      <c r="H559" s="61"/>
      <c r="I559" s="76"/>
    </row>
    <row r="560" spans="3:9" ht="12.75">
      <c r="C560" s="49"/>
      <c r="D560" s="49"/>
      <c r="F560" s="98"/>
      <c r="G560" s="61"/>
      <c r="H560" s="61"/>
      <c r="I560" s="76"/>
    </row>
    <row r="561" spans="3:9" ht="12.75">
      <c r="C561" s="49"/>
      <c r="D561" s="49"/>
      <c r="F561" s="98"/>
      <c r="G561" s="61"/>
      <c r="H561" s="61"/>
      <c r="I561" s="76"/>
    </row>
    <row r="562" spans="3:9" ht="12.75">
      <c r="C562" s="49"/>
      <c r="D562" s="49"/>
      <c r="F562" s="98"/>
      <c r="G562" s="61"/>
      <c r="H562" s="61"/>
      <c r="I562" s="76"/>
    </row>
    <row r="563" spans="3:9" ht="12.75">
      <c r="C563" s="49"/>
      <c r="D563" s="49"/>
      <c r="F563" s="98"/>
      <c r="G563" s="61"/>
      <c r="H563" s="61"/>
      <c r="I563" s="76"/>
    </row>
    <row r="564" spans="3:9" ht="12.75">
      <c r="C564" s="49"/>
      <c r="D564" s="49"/>
      <c r="F564" s="98"/>
      <c r="G564" s="61"/>
      <c r="H564" s="61"/>
      <c r="I564" s="76"/>
    </row>
    <row r="565" spans="3:9" ht="12.75">
      <c r="C565" s="49"/>
      <c r="D565" s="49"/>
      <c r="F565" s="98"/>
      <c r="G565" s="61"/>
      <c r="H565" s="61"/>
      <c r="I565" s="76"/>
    </row>
    <row r="566" spans="3:9" ht="12.75">
      <c r="C566" s="49"/>
      <c r="D566" s="49"/>
      <c r="F566" s="98"/>
      <c r="G566" s="61"/>
      <c r="H566" s="61"/>
      <c r="I566" s="76"/>
    </row>
    <row r="567" spans="3:9" ht="12.75">
      <c r="C567" s="49"/>
      <c r="D567" s="49"/>
      <c r="F567" s="98"/>
      <c r="G567" s="61"/>
      <c r="H567" s="61"/>
      <c r="I567" s="76"/>
    </row>
    <row r="568" spans="3:9" ht="12.75">
      <c r="C568" s="49"/>
      <c r="D568" s="49"/>
      <c r="F568" s="98"/>
      <c r="G568" s="61"/>
      <c r="H568" s="61"/>
      <c r="I568" s="76"/>
    </row>
    <row r="569" spans="3:9" ht="12.75">
      <c r="C569" s="49"/>
      <c r="D569" s="49"/>
      <c r="F569" s="98"/>
      <c r="G569" s="61"/>
      <c r="H569" s="61"/>
      <c r="I569" s="76"/>
    </row>
    <row r="570" spans="3:9" ht="12.75">
      <c r="C570" s="49"/>
      <c r="D570" s="49"/>
      <c r="F570" s="98"/>
      <c r="G570" s="61"/>
      <c r="H570" s="61"/>
      <c r="I570" s="76"/>
    </row>
    <row r="571" spans="3:9" ht="12.75">
      <c r="C571" s="49"/>
      <c r="D571" s="49"/>
      <c r="F571" s="98"/>
      <c r="G571" s="61"/>
      <c r="H571" s="61"/>
      <c r="I571" s="76"/>
    </row>
    <row r="572" spans="3:9" ht="12.75">
      <c r="C572" s="49"/>
      <c r="D572" s="49"/>
      <c r="F572" s="98"/>
      <c r="G572" s="61"/>
      <c r="H572" s="61"/>
      <c r="I572" s="76"/>
    </row>
    <row r="573" spans="3:9" ht="12.75">
      <c r="C573" s="49"/>
      <c r="D573" s="49"/>
      <c r="F573" s="98"/>
      <c r="G573" s="61"/>
      <c r="H573" s="61"/>
      <c r="I573" s="76"/>
    </row>
    <row r="574" spans="3:9" ht="12.75">
      <c r="C574" s="49"/>
      <c r="D574" s="49"/>
      <c r="F574" s="98"/>
      <c r="G574" s="61"/>
      <c r="H574" s="61"/>
      <c r="I574" s="76"/>
    </row>
    <row r="575" spans="3:9" ht="12.75">
      <c r="C575" s="49"/>
      <c r="D575" s="49"/>
      <c r="F575" s="98"/>
      <c r="G575" s="61"/>
      <c r="H575" s="61"/>
      <c r="I575" s="76"/>
    </row>
    <row r="576" spans="3:9" ht="12.75">
      <c r="C576" s="49"/>
      <c r="D576" s="49"/>
      <c r="F576" s="98"/>
      <c r="G576" s="61"/>
      <c r="H576" s="61"/>
      <c r="I576" s="76"/>
    </row>
    <row r="577" spans="3:9" ht="12.75">
      <c r="C577" s="49"/>
      <c r="D577" s="49"/>
      <c r="F577" s="98"/>
      <c r="G577" s="61"/>
      <c r="H577" s="61"/>
      <c r="I577" s="76"/>
    </row>
    <row r="578" spans="3:9" ht="12.75">
      <c r="C578" s="49"/>
      <c r="D578" s="49"/>
      <c r="F578" s="98"/>
      <c r="G578" s="61"/>
      <c r="H578" s="61"/>
      <c r="I578" s="76"/>
    </row>
    <row r="579" spans="3:9" ht="12.75">
      <c r="C579" s="49"/>
      <c r="D579" s="49"/>
      <c r="F579" s="98"/>
      <c r="G579" s="61"/>
      <c r="H579" s="61"/>
      <c r="I579" s="76"/>
    </row>
    <row r="580" spans="3:9" ht="12.75">
      <c r="C580" s="49"/>
      <c r="D580" s="49"/>
      <c r="F580" s="98"/>
      <c r="G580" s="61"/>
      <c r="H580" s="61"/>
      <c r="I580" s="76"/>
    </row>
    <row r="581" spans="3:9" ht="12.75">
      <c r="C581" s="49"/>
      <c r="D581" s="49"/>
      <c r="F581" s="98"/>
      <c r="G581" s="61"/>
      <c r="H581" s="61"/>
      <c r="I581" s="76"/>
    </row>
    <row r="582" spans="3:9" ht="12.75">
      <c r="C582" s="49"/>
      <c r="D582" s="49"/>
      <c r="F582" s="98"/>
      <c r="G582" s="61"/>
      <c r="H582" s="61"/>
      <c r="I582" s="76"/>
    </row>
    <row r="583" spans="3:9" ht="12.75">
      <c r="C583" s="49"/>
      <c r="D583" s="49"/>
      <c r="F583" s="98"/>
      <c r="G583" s="61"/>
      <c r="H583" s="61"/>
      <c r="I583" s="76"/>
    </row>
    <row r="584" spans="3:9" ht="12.75">
      <c r="C584" s="49"/>
      <c r="D584" s="49"/>
      <c r="F584" s="98"/>
      <c r="G584" s="61"/>
      <c r="H584" s="61"/>
      <c r="I584" s="76"/>
    </row>
    <row r="585" spans="3:9" ht="12.75">
      <c r="C585" s="49"/>
      <c r="D585" s="49"/>
      <c r="F585" s="98"/>
      <c r="G585" s="61"/>
      <c r="H585" s="61"/>
      <c r="I585" s="76"/>
    </row>
    <row r="586" spans="3:9" ht="12.75">
      <c r="C586" s="49"/>
      <c r="D586" s="49"/>
      <c r="F586" s="98"/>
      <c r="G586" s="61"/>
      <c r="H586" s="61"/>
      <c r="I586" s="76"/>
    </row>
    <row r="587" spans="3:9" ht="12.75">
      <c r="C587" s="49"/>
      <c r="D587" s="49"/>
      <c r="F587" s="98"/>
      <c r="G587" s="61"/>
      <c r="H587" s="61"/>
      <c r="I587" s="76"/>
    </row>
    <row r="588" spans="3:9" ht="12.75">
      <c r="C588" s="49"/>
      <c r="D588" s="49"/>
      <c r="F588" s="98"/>
      <c r="G588" s="61"/>
      <c r="H588" s="61"/>
      <c r="I588" s="76"/>
    </row>
    <row r="589" spans="3:9" ht="12.75">
      <c r="C589" s="49"/>
      <c r="D589" s="49"/>
      <c r="F589" s="98"/>
      <c r="G589" s="61"/>
      <c r="H589" s="61"/>
      <c r="I589" s="76"/>
    </row>
    <row r="590" spans="3:9" ht="12.75">
      <c r="C590" s="49"/>
      <c r="D590" s="49"/>
      <c r="F590" s="98"/>
      <c r="G590" s="61"/>
      <c r="H590" s="61"/>
      <c r="I590" s="76"/>
    </row>
    <row r="591" spans="3:9" ht="12.75">
      <c r="C591" s="49"/>
      <c r="D591" s="49"/>
      <c r="F591" s="98"/>
      <c r="G591" s="61"/>
      <c r="H591" s="61"/>
      <c r="I591" s="76"/>
    </row>
    <row r="592" spans="3:9" ht="12.75">
      <c r="C592" s="49"/>
      <c r="D592" s="49"/>
      <c r="F592" s="98"/>
      <c r="G592" s="61"/>
      <c r="H592" s="61"/>
      <c r="I592" s="76"/>
    </row>
    <row r="593" spans="3:9" ht="12.75">
      <c r="C593" s="49"/>
      <c r="D593" s="49"/>
      <c r="F593" s="98"/>
      <c r="G593" s="61"/>
      <c r="H593" s="61"/>
      <c r="I593" s="76"/>
    </row>
    <row r="594" spans="3:9" ht="12.75">
      <c r="C594" s="49"/>
      <c r="D594" s="49"/>
      <c r="F594" s="98"/>
      <c r="G594" s="61"/>
      <c r="H594" s="61"/>
      <c r="I594" s="76"/>
    </row>
    <row r="595" spans="3:9" ht="12.75">
      <c r="C595" s="49"/>
      <c r="D595" s="49"/>
      <c r="F595" s="98"/>
      <c r="G595" s="61"/>
      <c r="H595" s="61"/>
      <c r="I595" s="76"/>
    </row>
    <row r="596" spans="3:9" ht="12.75">
      <c r="C596" s="49"/>
      <c r="D596" s="49"/>
      <c r="F596" s="98"/>
      <c r="G596" s="61"/>
      <c r="H596" s="61"/>
      <c r="I596" s="76"/>
    </row>
    <row r="597" spans="3:9" ht="12.75">
      <c r="C597" s="49"/>
      <c r="D597" s="49"/>
      <c r="F597" s="98"/>
      <c r="G597" s="61"/>
      <c r="H597" s="61"/>
      <c r="I597" s="76"/>
    </row>
    <row r="598" spans="3:9" ht="12.75">
      <c r="C598" s="49"/>
      <c r="D598" s="49"/>
      <c r="F598" s="98"/>
      <c r="G598" s="61"/>
      <c r="H598" s="61"/>
      <c r="I598" s="76"/>
    </row>
    <row r="599" spans="3:9" ht="12.75">
      <c r="C599" s="49"/>
      <c r="D599" s="49"/>
      <c r="F599" s="98"/>
      <c r="G599" s="61"/>
      <c r="H599" s="61"/>
      <c r="I599" s="76"/>
    </row>
    <row r="600" spans="3:9" ht="12.75">
      <c r="C600" s="49"/>
      <c r="D600" s="49"/>
      <c r="F600" s="98"/>
      <c r="G600" s="61"/>
      <c r="H600" s="61"/>
      <c r="I600" s="76"/>
    </row>
    <row r="601" spans="3:9" ht="12.75">
      <c r="C601" s="49"/>
      <c r="D601" s="49"/>
      <c r="F601" s="98"/>
      <c r="G601" s="61"/>
      <c r="H601" s="61"/>
      <c r="I601" s="76"/>
    </row>
    <row r="602" spans="3:9" ht="12.75">
      <c r="C602" s="49"/>
      <c r="D602" s="49"/>
      <c r="F602" s="98"/>
      <c r="G602" s="61"/>
      <c r="H602" s="61"/>
      <c r="I602" s="76"/>
    </row>
    <row r="603" spans="3:9" ht="12.75">
      <c r="C603" s="49"/>
      <c r="D603" s="49"/>
      <c r="F603" s="98"/>
      <c r="G603" s="61"/>
      <c r="H603" s="61"/>
      <c r="I603" s="76"/>
    </row>
    <row r="604" spans="3:9" ht="12.75">
      <c r="C604" s="49"/>
      <c r="D604" s="49"/>
      <c r="F604" s="98"/>
      <c r="G604" s="61"/>
      <c r="H604" s="61"/>
      <c r="I604" s="76"/>
    </row>
    <row r="605" spans="3:9" ht="12.75">
      <c r="C605" s="49"/>
      <c r="D605" s="49"/>
      <c r="F605" s="98"/>
      <c r="G605" s="61"/>
      <c r="H605" s="61"/>
      <c r="I605" s="76"/>
    </row>
    <row r="606" spans="3:9" ht="12.75">
      <c r="C606" s="49"/>
      <c r="D606" s="49"/>
      <c r="F606" s="98"/>
      <c r="G606" s="61"/>
      <c r="H606" s="61"/>
      <c r="I606" s="76"/>
    </row>
    <row r="607" spans="3:9" ht="12.75">
      <c r="C607" s="49"/>
      <c r="D607" s="49"/>
      <c r="F607" s="98"/>
      <c r="G607" s="61"/>
      <c r="H607" s="61"/>
      <c r="I607" s="76"/>
    </row>
    <row r="608" spans="3:9" ht="12.75">
      <c r="C608" s="49"/>
      <c r="D608" s="49"/>
      <c r="F608" s="98"/>
      <c r="G608" s="61"/>
      <c r="H608" s="61"/>
      <c r="I608" s="76"/>
    </row>
    <row r="609" spans="3:9" ht="12.75">
      <c r="C609" s="49"/>
      <c r="D609" s="49"/>
      <c r="F609" s="98"/>
      <c r="G609" s="61"/>
      <c r="H609" s="61"/>
      <c r="I609" s="76"/>
    </row>
    <row r="610" spans="3:9" ht="12.75">
      <c r="C610" s="49"/>
      <c r="D610" s="49"/>
      <c r="F610" s="98"/>
      <c r="G610" s="61"/>
      <c r="H610" s="61"/>
      <c r="I610" s="76"/>
    </row>
    <row r="611" spans="3:9" ht="12.75">
      <c r="C611" s="49"/>
      <c r="D611" s="49"/>
      <c r="F611" s="98"/>
      <c r="G611" s="61"/>
      <c r="H611" s="61"/>
      <c r="I611" s="76"/>
    </row>
    <row r="612" spans="3:9" ht="12.75">
      <c r="C612" s="49"/>
      <c r="D612" s="49"/>
      <c r="F612" s="98"/>
      <c r="G612" s="61"/>
      <c r="H612" s="61"/>
      <c r="I612" s="76"/>
    </row>
    <row r="613" spans="3:9" ht="12.75">
      <c r="C613" s="49"/>
      <c r="D613" s="49"/>
      <c r="F613" s="98"/>
      <c r="G613" s="61"/>
      <c r="H613" s="61"/>
      <c r="I613" s="76"/>
    </row>
    <row r="614" spans="3:9" ht="12.75">
      <c r="C614" s="49"/>
      <c r="D614" s="49"/>
      <c r="F614" s="98"/>
      <c r="G614" s="61"/>
      <c r="H614" s="61"/>
      <c r="I614" s="76"/>
    </row>
    <row r="615" spans="3:9" ht="12.75">
      <c r="C615" s="49"/>
      <c r="D615" s="49"/>
      <c r="F615" s="98"/>
      <c r="G615" s="61"/>
      <c r="H615" s="61"/>
      <c r="I615" s="76"/>
    </row>
    <row r="616" spans="3:9" ht="12.75">
      <c r="C616" s="49"/>
      <c r="D616" s="49"/>
      <c r="F616" s="98"/>
      <c r="G616" s="61"/>
      <c r="H616" s="61"/>
      <c r="I616" s="76"/>
    </row>
    <row r="617" spans="3:9" ht="12.75">
      <c r="C617" s="49"/>
      <c r="D617" s="49"/>
      <c r="F617" s="98"/>
      <c r="G617" s="61"/>
      <c r="H617" s="61"/>
      <c r="I617" s="76"/>
    </row>
    <row r="618" spans="3:9" ht="12.75">
      <c r="C618" s="49"/>
      <c r="D618" s="49"/>
      <c r="F618" s="98"/>
      <c r="G618" s="61"/>
      <c r="H618" s="61"/>
      <c r="I618" s="76"/>
    </row>
    <row r="619" spans="3:9" ht="12.75">
      <c r="C619" s="49"/>
      <c r="D619" s="49"/>
      <c r="F619" s="98"/>
      <c r="G619" s="61"/>
      <c r="H619" s="61"/>
      <c r="I619" s="76"/>
    </row>
    <row r="620" spans="3:9" ht="12.75">
      <c r="C620" s="49"/>
      <c r="D620" s="49"/>
      <c r="F620" s="98"/>
      <c r="G620" s="61"/>
      <c r="H620" s="61"/>
      <c r="I620" s="76"/>
    </row>
    <row r="621" spans="3:9" ht="12.75">
      <c r="C621" s="49"/>
      <c r="D621" s="49"/>
      <c r="F621" s="98"/>
      <c r="G621" s="61"/>
      <c r="H621" s="61"/>
      <c r="I621" s="76"/>
    </row>
    <row r="622" spans="3:9" ht="12.75">
      <c r="C622" s="49"/>
      <c r="D622" s="49"/>
      <c r="F622" s="98"/>
      <c r="G622" s="61"/>
      <c r="H622" s="61"/>
      <c r="I622" s="76"/>
    </row>
    <row r="623" spans="3:9" ht="12.75">
      <c r="C623" s="49"/>
      <c r="D623" s="49"/>
      <c r="F623" s="98"/>
      <c r="G623" s="61"/>
      <c r="H623" s="61"/>
      <c r="I623" s="76"/>
    </row>
    <row r="624" spans="3:9" ht="12.75">
      <c r="C624" s="49"/>
      <c r="D624" s="49"/>
      <c r="F624" s="98"/>
      <c r="G624" s="61"/>
      <c r="H624" s="61"/>
      <c r="I624" s="76"/>
    </row>
    <row r="625" spans="3:9" ht="12.75">
      <c r="C625" s="49"/>
      <c r="D625" s="49"/>
      <c r="F625" s="98"/>
      <c r="G625" s="61"/>
      <c r="H625" s="61"/>
      <c r="I625" s="76"/>
    </row>
    <row r="626" spans="3:9" ht="12.75">
      <c r="C626" s="49"/>
      <c r="D626" s="49"/>
      <c r="F626" s="98"/>
      <c r="G626" s="61"/>
      <c r="H626" s="61"/>
      <c r="I626" s="76"/>
    </row>
    <row r="627" spans="3:9" ht="12.75">
      <c r="C627" s="49"/>
      <c r="D627" s="49"/>
      <c r="F627" s="98"/>
      <c r="G627" s="61"/>
      <c r="H627" s="61"/>
      <c r="I627" s="76"/>
    </row>
    <row r="628" spans="3:9" ht="12.75">
      <c r="C628" s="49"/>
      <c r="D628" s="49"/>
      <c r="F628" s="98"/>
      <c r="G628" s="61"/>
      <c r="H628" s="61"/>
      <c r="I628" s="76"/>
    </row>
    <row r="629" spans="3:9" ht="12.75">
      <c r="C629" s="49"/>
      <c r="D629" s="49"/>
      <c r="F629" s="98"/>
      <c r="G629" s="61"/>
      <c r="H629" s="61"/>
      <c r="I629" s="76"/>
    </row>
    <row r="630" spans="3:9" ht="12.75">
      <c r="C630" s="49"/>
      <c r="D630" s="49"/>
      <c r="F630" s="98"/>
      <c r="G630" s="61"/>
      <c r="H630" s="61"/>
      <c r="I630" s="76"/>
    </row>
    <row r="631" spans="3:9" ht="12.75">
      <c r="C631" s="49"/>
      <c r="D631" s="49"/>
      <c r="F631" s="98"/>
      <c r="G631" s="61"/>
      <c r="H631" s="61"/>
      <c r="I631" s="76"/>
    </row>
    <row r="632" spans="3:9" ht="12.75">
      <c r="C632" s="49"/>
      <c r="D632" s="49"/>
      <c r="F632" s="98"/>
      <c r="G632" s="61"/>
      <c r="H632" s="61"/>
      <c r="I632" s="76"/>
    </row>
    <row r="633" spans="3:9" ht="12.75">
      <c r="C633" s="49"/>
      <c r="D633" s="49"/>
      <c r="F633" s="98"/>
      <c r="G633" s="61"/>
      <c r="H633" s="61"/>
      <c r="I633" s="76"/>
    </row>
    <row r="634" spans="3:9" ht="12.75">
      <c r="C634" s="49"/>
      <c r="D634" s="49"/>
      <c r="F634" s="98"/>
      <c r="G634" s="61"/>
      <c r="H634" s="61"/>
      <c r="I634" s="76"/>
    </row>
    <row r="635" spans="3:9" ht="12.75">
      <c r="C635" s="49"/>
      <c r="D635" s="49"/>
      <c r="F635" s="98"/>
      <c r="G635" s="61"/>
      <c r="H635" s="61"/>
      <c r="I635" s="76"/>
    </row>
    <row r="636" spans="3:9" ht="12.75">
      <c r="C636" s="49"/>
      <c r="D636" s="49"/>
      <c r="F636" s="98"/>
      <c r="G636" s="61"/>
      <c r="H636" s="61"/>
      <c r="I636" s="76"/>
    </row>
    <row r="637" spans="3:9" ht="12.75">
      <c r="C637" s="49"/>
      <c r="D637" s="49"/>
      <c r="F637" s="98"/>
      <c r="G637" s="61"/>
      <c r="H637" s="61"/>
      <c r="I637" s="76"/>
    </row>
    <row r="638" spans="3:9" ht="12.75">
      <c r="C638" s="49"/>
      <c r="D638" s="49"/>
      <c r="F638" s="98"/>
      <c r="G638" s="61"/>
      <c r="H638" s="61"/>
      <c r="I638" s="76"/>
    </row>
    <row r="639" spans="3:9" ht="12.75">
      <c r="C639" s="49"/>
      <c r="D639" s="49"/>
      <c r="F639" s="98"/>
      <c r="G639" s="61"/>
      <c r="H639" s="61"/>
      <c r="I639" s="76"/>
    </row>
    <row r="640" spans="3:9" ht="12.75">
      <c r="C640" s="49"/>
      <c r="D640" s="49"/>
      <c r="F640" s="98"/>
      <c r="G640" s="61"/>
      <c r="H640" s="61"/>
      <c r="I640" s="76"/>
    </row>
    <row r="641" spans="3:9" ht="12.75">
      <c r="C641" s="49"/>
      <c r="D641" s="49"/>
      <c r="F641" s="98"/>
      <c r="G641" s="61"/>
      <c r="H641" s="61"/>
      <c r="I641" s="76"/>
    </row>
    <row r="642" spans="3:9" ht="12.75">
      <c r="C642" s="49"/>
      <c r="D642" s="49"/>
      <c r="F642" s="98"/>
      <c r="G642" s="61"/>
      <c r="H642" s="61"/>
      <c r="I642" s="76"/>
    </row>
    <row r="643" spans="3:9" ht="12.75">
      <c r="C643" s="49"/>
      <c r="D643" s="49"/>
      <c r="F643" s="98"/>
      <c r="G643" s="61"/>
      <c r="H643" s="61"/>
      <c r="I643" s="76"/>
    </row>
    <row r="644" spans="3:9" ht="12.75">
      <c r="C644" s="49"/>
      <c r="D644" s="49"/>
      <c r="F644" s="98"/>
      <c r="G644" s="61"/>
      <c r="H644" s="61"/>
      <c r="I644" s="76"/>
    </row>
    <row r="645" spans="3:9" ht="12.75">
      <c r="C645" s="49"/>
      <c r="D645" s="49"/>
      <c r="F645" s="98"/>
      <c r="G645" s="61"/>
      <c r="H645" s="61"/>
      <c r="I645" s="76"/>
    </row>
    <row r="646" spans="3:9" ht="12.75">
      <c r="C646" s="49"/>
      <c r="D646" s="49"/>
      <c r="F646" s="98"/>
      <c r="G646" s="61"/>
      <c r="H646" s="61"/>
      <c r="I646" s="76"/>
    </row>
    <row r="647" spans="3:9" ht="12.75">
      <c r="C647" s="49"/>
      <c r="D647" s="49"/>
      <c r="F647" s="98"/>
      <c r="G647" s="61"/>
      <c r="H647" s="61"/>
      <c r="I647" s="76"/>
    </row>
    <row r="648" spans="3:9" ht="12.75">
      <c r="C648" s="49"/>
      <c r="D648" s="49"/>
      <c r="F648" s="98"/>
      <c r="G648" s="61"/>
      <c r="H648" s="61"/>
      <c r="I648" s="76"/>
    </row>
    <row r="649" spans="3:9" ht="12.75">
      <c r="C649" s="49"/>
      <c r="D649" s="49"/>
      <c r="F649" s="98"/>
      <c r="G649" s="61"/>
      <c r="H649" s="61"/>
      <c r="I649" s="76"/>
    </row>
    <row r="650" spans="3:9" ht="12.75">
      <c r="C650" s="49"/>
      <c r="D650" s="49"/>
      <c r="F650" s="98"/>
      <c r="G650" s="61"/>
      <c r="H650" s="61"/>
      <c r="I650" s="76"/>
    </row>
    <row r="651" spans="3:9" ht="12.75">
      <c r="C651" s="49"/>
      <c r="D651" s="49"/>
      <c r="F651" s="98"/>
      <c r="G651" s="61"/>
      <c r="H651" s="61"/>
      <c r="I651" s="76"/>
    </row>
    <row r="652" spans="3:9" ht="12.75">
      <c r="C652" s="49"/>
      <c r="D652" s="49"/>
      <c r="F652" s="98"/>
      <c r="G652" s="61"/>
      <c r="H652" s="61"/>
      <c r="I652" s="76"/>
    </row>
    <row r="653" spans="3:9" ht="12.75">
      <c r="C653" s="49"/>
      <c r="D653" s="49"/>
      <c r="F653" s="98"/>
      <c r="G653" s="61"/>
      <c r="H653" s="61"/>
      <c r="I653" s="76"/>
    </row>
    <row r="654" spans="3:9" ht="12.75">
      <c r="C654" s="49"/>
      <c r="D654" s="49"/>
      <c r="F654" s="98"/>
      <c r="G654" s="61"/>
      <c r="H654" s="61"/>
      <c r="I654" s="76"/>
    </row>
    <row r="655" spans="3:9" ht="12.75">
      <c r="C655" s="49"/>
      <c r="D655" s="49"/>
      <c r="F655" s="98"/>
      <c r="G655" s="61"/>
      <c r="H655" s="61"/>
      <c r="I655" s="76"/>
    </row>
    <row r="656" spans="3:9" ht="12.75">
      <c r="C656" s="49"/>
      <c r="D656" s="49"/>
      <c r="F656" s="98"/>
      <c r="G656" s="61"/>
      <c r="H656" s="61"/>
      <c r="I656" s="76"/>
    </row>
    <row r="657" spans="3:9" ht="12.75">
      <c r="C657" s="49"/>
      <c r="D657" s="49"/>
      <c r="F657" s="98"/>
      <c r="G657" s="61"/>
      <c r="H657" s="61"/>
      <c r="I657" s="76"/>
    </row>
    <row r="658" spans="3:9" ht="12.75">
      <c r="C658" s="49"/>
      <c r="D658" s="49"/>
      <c r="F658" s="98"/>
      <c r="G658" s="61"/>
      <c r="H658" s="61"/>
      <c r="I658" s="76"/>
    </row>
    <row r="659" spans="3:9" ht="12.75">
      <c r="C659" s="49"/>
      <c r="D659" s="49"/>
      <c r="F659" s="98"/>
      <c r="G659" s="61"/>
      <c r="H659" s="61"/>
      <c r="I659" s="76"/>
    </row>
    <row r="660" spans="3:9" ht="12.75">
      <c r="C660" s="49"/>
      <c r="D660" s="49"/>
      <c r="F660" s="98"/>
      <c r="G660" s="61"/>
      <c r="H660" s="61"/>
      <c r="I660" s="76"/>
    </row>
    <row r="661" spans="3:9" ht="12.75">
      <c r="C661" s="49"/>
      <c r="D661" s="49"/>
      <c r="F661" s="98"/>
      <c r="G661" s="61"/>
      <c r="H661" s="61"/>
      <c r="I661" s="76"/>
    </row>
    <row r="662" spans="3:9" ht="12.75">
      <c r="C662" s="49"/>
      <c r="D662" s="49"/>
      <c r="F662" s="98"/>
      <c r="G662" s="61"/>
      <c r="H662" s="61"/>
      <c r="I662" s="76"/>
    </row>
    <row r="663" spans="3:9" ht="12.75">
      <c r="C663" s="49"/>
      <c r="D663" s="49"/>
      <c r="F663" s="98"/>
      <c r="G663" s="61"/>
      <c r="H663" s="61"/>
      <c r="I663" s="76"/>
    </row>
    <row r="664" spans="3:9" ht="12.75">
      <c r="C664" s="49"/>
      <c r="D664" s="49"/>
      <c r="F664" s="98"/>
      <c r="G664" s="61"/>
      <c r="H664" s="61"/>
      <c r="I664" s="76"/>
    </row>
    <row r="665" spans="3:9" ht="12.75">
      <c r="C665" s="49"/>
      <c r="D665" s="49"/>
      <c r="F665" s="98"/>
      <c r="G665" s="61"/>
      <c r="H665" s="61"/>
      <c r="I665" s="76"/>
    </row>
    <row r="666" spans="3:9" ht="12.75">
      <c r="C666" s="49"/>
      <c r="D666" s="49"/>
      <c r="F666" s="98"/>
      <c r="G666" s="61"/>
      <c r="H666" s="61"/>
      <c r="I666" s="76"/>
    </row>
    <row r="667" spans="3:9" ht="12.75">
      <c r="C667" s="49"/>
      <c r="D667" s="49"/>
      <c r="F667" s="98"/>
      <c r="G667" s="61"/>
      <c r="H667" s="61"/>
      <c r="I667" s="76"/>
    </row>
    <row r="668" spans="3:9" ht="12.75">
      <c r="C668" s="49"/>
      <c r="D668" s="49"/>
      <c r="F668" s="98"/>
      <c r="G668" s="61"/>
      <c r="H668" s="61"/>
      <c r="I668" s="76"/>
    </row>
    <row r="669" spans="3:9" ht="12.75">
      <c r="C669" s="49"/>
      <c r="D669" s="49"/>
      <c r="F669" s="98"/>
      <c r="G669" s="61"/>
      <c r="H669" s="61"/>
      <c r="I669" s="76"/>
    </row>
    <row r="670" spans="3:9" ht="12.75">
      <c r="C670" s="49"/>
      <c r="D670" s="49"/>
      <c r="F670" s="98"/>
      <c r="G670" s="61"/>
      <c r="H670" s="61"/>
      <c r="I670" s="76"/>
    </row>
    <row r="671" spans="3:9" ht="12.75">
      <c r="C671" s="49"/>
      <c r="D671" s="49"/>
      <c r="F671" s="98"/>
      <c r="G671" s="61"/>
      <c r="H671" s="61"/>
      <c r="I671" s="76"/>
    </row>
    <row r="672" spans="3:9" ht="12.75">
      <c r="C672" s="49"/>
      <c r="D672" s="49"/>
      <c r="F672" s="98"/>
      <c r="G672" s="61"/>
      <c r="H672" s="61"/>
      <c r="I672" s="76"/>
    </row>
    <row r="673" spans="3:9" ht="12.75">
      <c r="C673" s="49"/>
      <c r="D673" s="49"/>
      <c r="F673" s="98"/>
      <c r="G673" s="61"/>
      <c r="H673" s="61"/>
      <c r="I673" s="76"/>
    </row>
    <row r="674" spans="3:9" ht="12.75">
      <c r="C674" s="49"/>
      <c r="D674" s="49"/>
      <c r="F674" s="98"/>
      <c r="G674" s="61"/>
      <c r="H674" s="61"/>
      <c r="I674" s="76"/>
    </row>
    <row r="675" spans="3:9" ht="12.75">
      <c r="C675" s="49"/>
      <c r="D675" s="49"/>
      <c r="F675" s="98"/>
      <c r="G675" s="61"/>
      <c r="H675" s="61"/>
      <c r="I675" s="76"/>
    </row>
    <row r="676" spans="3:9" ht="12.75">
      <c r="C676" s="49"/>
      <c r="D676" s="49"/>
      <c r="F676" s="98"/>
      <c r="G676" s="61"/>
      <c r="H676" s="61"/>
      <c r="I676" s="76"/>
    </row>
    <row r="677" spans="3:9" ht="12.75">
      <c r="C677" s="49"/>
      <c r="D677" s="49"/>
      <c r="F677" s="98"/>
      <c r="G677" s="61"/>
      <c r="H677" s="61"/>
      <c r="I677" s="76"/>
    </row>
    <row r="678" spans="3:9" ht="12.75">
      <c r="C678" s="49"/>
      <c r="D678" s="49"/>
      <c r="F678" s="98"/>
      <c r="G678" s="61"/>
      <c r="H678" s="61"/>
      <c r="I678" s="76"/>
    </row>
    <row r="679" spans="3:9" ht="12.75">
      <c r="C679" s="49"/>
      <c r="D679" s="49"/>
      <c r="F679" s="98"/>
      <c r="G679" s="61"/>
      <c r="H679" s="61"/>
      <c r="I679" s="76"/>
    </row>
    <row r="680" spans="3:9" ht="12.75">
      <c r="C680" s="49"/>
      <c r="D680" s="49"/>
      <c r="F680" s="98"/>
      <c r="G680" s="61"/>
      <c r="H680" s="61"/>
      <c r="I680" s="76"/>
    </row>
    <row r="681" spans="3:9" ht="12.75">
      <c r="C681" s="49"/>
      <c r="D681" s="49"/>
      <c r="F681" s="98"/>
      <c r="G681" s="61"/>
      <c r="H681" s="61"/>
      <c r="I681" s="76"/>
    </row>
    <row r="682" spans="3:9" ht="12.75">
      <c r="C682" s="49"/>
      <c r="D682" s="49"/>
      <c r="F682" s="98"/>
      <c r="G682" s="61"/>
      <c r="H682" s="61"/>
      <c r="I682" s="76"/>
    </row>
    <row r="683" spans="3:9" ht="12.75">
      <c r="C683" s="49"/>
      <c r="D683" s="49"/>
      <c r="F683" s="98"/>
      <c r="G683" s="61"/>
      <c r="H683" s="61"/>
      <c r="I683" s="76"/>
    </row>
    <row r="684" spans="3:9" ht="12.75">
      <c r="C684" s="49"/>
      <c r="D684" s="49"/>
      <c r="F684" s="98"/>
      <c r="G684" s="61"/>
      <c r="H684" s="61"/>
      <c r="I684" s="76"/>
    </row>
    <row r="685" spans="3:9" ht="12.75">
      <c r="C685" s="49"/>
      <c r="D685" s="49"/>
      <c r="F685" s="98"/>
      <c r="G685" s="61"/>
      <c r="H685" s="61"/>
      <c r="I685" s="76"/>
    </row>
    <row r="686" spans="3:9" ht="12.75">
      <c r="C686" s="49"/>
      <c r="D686" s="49"/>
      <c r="F686" s="98"/>
      <c r="G686" s="61"/>
      <c r="H686" s="61"/>
      <c r="I686" s="76"/>
    </row>
    <row r="687" spans="3:9" ht="12.75">
      <c r="C687" s="49"/>
      <c r="D687" s="49"/>
      <c r="F687" s="98"/>
      <c r="G687" s="61"/>
      <c r="H687" s="61"/>
      <c r="I687" s="76"/>
    </row>
    <row r="688" spans="3:9" ht="12.75">
      <c r="C688" s="49"/>
      <c r="D688" s="49"/>
      <c r="F688" s="98"/>
      <c r="G688" s="61"/>
      <c r="H688" s="61"/>
      <c r="I688" s="76"/>
    </row>
    <row r="689" spans="3:9" ht="12.75">
      <c r="C689" s="49"/>
      <c r="D689" s="49"/>
      <c r="F689" s="98"/>
      <c r="G689" s="61"/>
      <c r="H689" s="61"/>
      <c r="I689" s="76"/>
    </row>
    <row r="690" spans="3:9" ht="12.75">
      <c r="C690" s="49"/>
      <c r="D690" s="49"/>
      <c r="F690" s="98"/>
      <c r="G690" s="61"/>
      <c r="H690" s="61"/>
      <c r="I690" s="76"/>
    </row>
    <row r="691" spans="3:9" ht="12.75">
      <c r="C691" s="49"/>
      <c r="D691" s="49"/>
      <c r="F691" s="98"/>
      <c r="G691" s="61"/>
      <c r="H691" s="61"/>
      <c r="I691" s="76"/>
    </row>
    <row r="692" spans="3:9" ht="12.75">
      <c r="C692" s="49"/>
      <c r="D692" s="49"/>
      <c r="F692" s="98"/>
      <c r="G692" s="61"/>
      <c r="H692" s="61"/>
      <c r="I692" s="76"/>
    </row>
    <row r="693" spans="3:9" ht="12.75">
      <c r="C693" s="49"/>
      <c r="D693" s="49"/>
      <c r="F693" s="98"/>
      <c r="G693" s="61"/>
      <c r="H693" s="61"/>
      <c r="I693" s="76"/>
    </row>
    <row r="694" spans="3:9" ht="12.75">
      <c r="C694" s="49"/>
      <c r="D694" s="49"/>
      <c r="F694" s="98"/>
      <c r="G694" s="61"/>
      <c r="H694" s="61"/>
      <c r="I694" s="76"/>
    </row>
    <row r="695" spans="3:9" ht="12.75">
      <c r="C695" s="49"/>
      <c r="D695" s="49"/>
      <c r="F695" s="98"/>
      <c r="G695" s="61"/>
      <c r="H695" s="61"/>
      <c r="I695" s="76"/>
    </row>
    <row r="696" spans="3:9" ht="12.75">
      <c r="C696" s="49"/>
      <c r="D696" s="49"/>
      <c r="F696" s="98"/>
      <c r="G696" s="61"/>
      <c r="H696" s="61"/>
      <c r="I696" s="76"/>
    </row>
    <row r="697" spans="3:9" ht="12.75">
      <c r="C697" s="49"/>
      <c r="D697" s="49"/>
      <c r="F697" s="98"/>
      <c r="G697" s="61"/>
      <c r="H697" s="61"/>
      <c r="I697" s="76"/>
    </row>
    <row r="698" spans="3:9" ht="12.75">
      <c r="C698" s="49"/>
      <c r="D698" s="49"/>
      <c r="F698" s="98"/>
      <c r="G698" s="61"/>
      <c r="H698" s="61"/>
      <c r="I698" s="76"/>
    </row>
    <row r="699" spans="3:9" ht="12.75">
      <c r="C699" s="49"/>
      <c r="D699" s="49"/>
      <c r="F699" s="98"/>
      <c r="G699" s="61"/>
      <c r="H699" s="61"/>
      <c r="I699" s="76"/>
    </row>
    <row r="700" spans="3:9" ht="12.75">
      <c r="C700" s="49"/>
      <c r="D700" s="49"/>
      <c r="F700" s="98"/>
      <c r="G700" s="61"/>
      <c r="H700" s="61"/>
      <c r="I700" s="76"/>
    </row>
    <row r="701" spans="3:9" ht="12.75">
      <c r="C701" s="49"/>
      <c r="D701" s="49"/>
      <c r="F701" s="98"/>
      <c r="G701" s="61"/>
      <c r="H701" s="61"/>
      <c r="I701" s="76"/>
    </row>
    <row r="702" spans="3:9" ht="12.75">
      <c r="C702" s="49"/>
      <c r="D702" s="49"/>
      <c r="F702" s="98"/>
      <c r="G702" s="61"/>
      <c r="H702" s="61"/>
      <c r="I702" s="76"/>
    </row>
    <row r="703" spans="3:9" ht="12.75">
      <c r="C703" s="49"/>
      <c r="D703" s="49"/>
      <c r="F703" s="98"/>
      <c r="G703" s="61"/>
      <c r="H703" s="61"/>
      <c r="I703" s="76"/>
    </row>
    <row r="704" spans="3:9" ht="12.75">
      <c r="C704" s="49"/>
      <c r="D704" s="49"/>
      <c r="F704" s="98"/>
      <c r="G704" s="61"/>
      <c r="H704" s="61"/>
      <c r="I704" s="76"/>
    </row>
    <row r="705" spans="3:9" ht="12.75">
      <c r="C705" s="49"/>
      <c r="D705" s="49"/>
      <c r="F705" s="98"/>
      <c r="G705" s="61"/>
      <c r="H705" s="61"/>
      <c r="I705" s="76"/>
    </row>
    <row r="706" spans="3:9" ht="12.75">
      <c r="C706" s="49"/>
      <c r="D706" s="49"/>
      <c r="F706" s="98"/>
      <c r="G706" s="61"/>
      <c r="H706" s="61"/>
      <c r="I706" s="76"/>
    </row>
    <row r="707" spans="3:9" ht="12.75">
      <c r="C707" s="49"/>
      <c r="D707" s="49"/>
      <c r="F707" s="98"/>
      <c r="G707" s="61"/>
      <c r="H707" s="61"/>
      <c r="I707" s="76"/>
    </row>
    <row r="708" spans="3:9" ht="12.75">
      <c r="C708" s="49"/>
      <c r="D708" s="49"/>
      <c r="F708" s="98"/>
      <c r="G708" s="61"/>
      <c r="H708" s="61"/>
      <c r="I708" s="76"/>
    </row>
    <row r="709" spans="3:9" ht="12.75">
      <c r="C709" s="49"/>
      <c r="D709" s="49"/>
      <c r="F709" s="98"/>
      <c r="G709" s="61"/>
      <c r="H709" s="61"/>
      <c r="I709" s="76"/>
    </row>
    <row r="710" spans="3:9" ht="12.75">
      <c r="C710" s="49"/>
      <c r="D710" s="49"/>
      <c r="F710" s="98"/>
      <c r="G710" s="61"/>
      <c r="H710" s="61"/>
      <c r="I710" s="76"/>
    </row>
    <row r="711" spans="3:9" ht="12.75">
      <c r="C711" s="49"/>
      <c r="D711" s="49"/>
      <c r="F711" s="98"/>
      <c r="G711" s="61"/>
      <c r="H711" s="61"/>
      <c r="I711" s="76"/>
    </row>
    <row r="712" spans="3:9" ht="12.75">
      <c r="C712" s="49"/>
      <c r="D712" s="49"/>
      <c r="F712" s="98"/>
      <c r="G712" s="61"/>
      <c r="H712" s="61"/>
      <c r="I712" s="76"/>
    </row>
    <row r="713" spans="3:9" ht="12.75">
      <c r="C713" s="49"/>
      <c r="D713" s="49"/>
      <c r="F713" s="98"/>
      <c r="G713" s="61"/>
      <c r="H713" s="61"/>
      <c r="I713" s="76"/>
    </row>
    <row r="714" spans="3:9" ht="12.75">
      <c r="C714" s="49"/>
      <c r="D714" s="49"/>
      <c r="F714" s="98"/>
      <c r="G714" s="61"/>
      <c r="H714" s="61"/>
      <c r="I714" s="76"/>
    </row>
    <row r="715" spans="3:9" ht="12.75">
      <c r="C715" s="49"/>
      <c r="D715" s="49"/>
      <c r="F715" s="98"/>
      <c r="G715" s="61"/>
      <c r="H715" s="61"/>
      <c r="I715" s="76"/>
    </row>
    <row r="716" spans="3:9" ht="12.75">
      <c r="C716" s="49"/>
      <c r="D716" s="49"/>
      <c r="F716" s="98"/>
      <c r="G716" s="61"/>
      <c r="H716" s="61"/>
      <c r="I716" s="76"/>
    </row>
    <row r="717" spans="3:9" ht="12.75">
      <c r="C717" s="49"/>
      <c r="D717" s="49"/>
      <c r="F717" s="98"/>
      <c r="G717" s="61"/>
      <c r="H717" s="61"/>
      <c r="I717" s="76"/>
    </row>
    <row r="718" spans="3:9" ht="12.75">
      <c r="C718" s="49"/>
      <c r="D718" s="49"/>
      <c r="F718" s="98"/>
      <c r="G718" s="61"/>
      <c r="H718" s="61"/>
      <c r="I718" s="76"/>
    </row>
    <row r="719" spans="3:9" ht="12.75">
      <c r="C719" s="49"/>
      <c r="D719" s="49"/>
      <c r="F719" s="98"/>
      <c r="G719" s="61"/>
      <c r="H719" s="61"/>
      <c r="I719" s="76"/>
    </row>
    <row r="720" spans="3:9" ht="12.75">
      <c r="C720" s="49"/>
      <c r="D720" s="49"/>
      <c r="F720" s="98"/>
      <c r="G720" s="61"/>
      <c r="H720" s="61"/>
      <c r="I720" s="76"/>
    </row>
    <row r="721" spans="3:9" ht="12.75">
      <c r="C721" s="49"/>
      <c r="D721" s="49"/>
      <c r="F721" s="98"/>
      <c r="G721" s="61"/>
      <c r="H721" s="61"/>
      <c r="I721" s="76"/>
    </row>
    <row r="722" spans="3:9" ht="12.75">
      <c r="C722" s="49"/>
      <c r="D722" s="49"/>
      <c r="F722" s="98"/>
      <c r="G722" s="61"/>
      <c r="H722" s="61"/>
      <c r="I722" s="76"/>
    </row>
    <row r="723" spans="3:9" ht="12.75">
      <c r="C723" s="49"/>
      <c r="D723" s="49"/>
      <c r="F723" s="98"/>
      <c r="G723" s="61"/>
      <c r="H723" s="61"/>
      <c r="I723" s="76"/>
    </row>
    <row r="724" spans="3:9" ht="12.75">
      <c r="C724" s="49"/>
      <c r="D724" s="49"/>
      <c r="F724" s="98"/>
      <c r="G724" s="61"/>
      <c r="H724" s="61"/>
      <c r="I724" s="76"/>
    </row>
    <row r="725" spans="3:9" ht="12.75">
      <c r="C725" s="49"/>
      <c r="D725" s="49"/>
      <c r="F725" s="98"/>
      <c r="G725" s="61"/>
      <c r="H725" s="61"/>
      <c r="I725" s="76"/>
    </row>
    <row r="726" spans="3:9" ht="12.75">
      <c r="C726" s="49"/>
      <c r="D726" s="49"/>
      <c r="F726" s="98"/>
      <c r="G726" s="61"/>
      <c r="H726" s="61"/>
      <c r="I726" s="76"/>
    </row>
    <row r="727" spans="3:9" ht="12.75">
      <c r="C727" s="49"/>
      <c r="D727" s="49"/>
      <c r="F727" s="98"/>
      <c r="G727" s="61"/>
      <c r="H727" s="61"/>
      <c r="I727" s="76"/>
    </row>
    <row r="728" spans="3:9" ht="12.75">
      <c r="C728" s="49"/>
      <c r="D728" s="49"/>
      <c r="F728" s="98"/>
      <c r="G728" s="61"/>
      <c r="H728" s="61"/>
      <c r="I728" s="76"/>
    </row>
    <row r="729" spans="3:9" ht="12.75">
      <c r="C729" s="49"/>
      <c r="D729" s="49"/>
      <c r="F729" s="98"/>
      <c r="G729" s="61"/>
      <c r="H729" s="61"/>
      <c r="I729" s="76"/>
    </row>
    <row r="730" spans="3:9" ht="12.75">
      <c r="C730" s="49"/>
      <c r="D730" s="49"/>
      <c r="F730" s="98"/>
      <c r="G730" s="61"/>
      <c r="H730" s="61"/>
      <c r="I730" s="76"/>
    </row>
    <row r="731" spans="3:9" ht="12.75">
      <c r="C731" s="49"/>
      <c r="D731" s="49"/>
      <c r="F731" s="98"/>
      <c r="G731" s="61"/>
      <c r="H731" s="61"/>
      <c r="I731" s="76"/>
    </row>
    <row r="732" spans="3:9" ht="12.75">
      <c r="C732" s="49"/>
      <c r="D732" s="49"/>
      <c r="F732" s="98"/>
      <c r="G732" s="61"/>
      <c r="H732" s="61"/>
      <c r="I732" s="76"/>
    </row>
    <row r="733" spans="3:9" ht="12.75">
      <c r="C733" s="49"/>
      <c r="D733" s="49"/>
      <c r="F733" s="98"/>
      <c r="G733" s="61"/>
      <c r="H733" s="61"/>
      <c r="I733" s="76"/>
    </row>
    <row r="734" spans="3:9" ht="12.75">
      <c r="C734" s="49"/>
      <c r="D734" s="49"/>
      <c r="F734" s="98"/>
      <c r="G734" s="61"/>
      <c r="H734" s="61"/>
      <c r="I734" s="76"/>
    </row>
    <row r="735" spans="3:9" ht="12.75">
      <c r="C735" s="49"/>
      <c r="D735" s="49"/>
      <c r="F735" s="98"/>
      <c r="G735" s="61"/>
      <c r="H735" s="61"/>
      <c r="I735" s="76"/>
    </row>
    <row r="736" spans="3:9" ht="12.75">
      <c r="C736" s="49"/>
      <c r="D736" s="49"/>
      <c r="F736" s="98"/>
      <c r="G736" s="61"/>
      <c r="H736" s="61"/>
      <c r="I736" s="76"/>
    </row>
    <row r="737" spans="3:9" ht="12.75">
      <c r="C737" s="49"/>
      <c r="D737" s="49"/>
      <c r="F737" s="98"/>
      <c r="G737" s="61"/>
      <c r="H737" s="61"/>
      <c r="I737" s="76"/>
    </row>
    <row r="738" spans="3:9" ht="12.75">
      <c r="C738" s="49"/>
      <c r="D738" s="49"/>
      <c r="F738" s="98"/>
      <c r="G738" s="61"/>
      <c r="H738" s="61"/>
      <c r="I738" s="76"/>
    </row>
    <row r="739" spans="3:9" ht="12.75">
      <c r="C739" s="49"/>
      <c r="D739" s="49"/>
      <c r="F739" s="98"/>
      <c r="G739" s="61"/>
      <c r="H739" s="61"/>
      <c r="I739" s="76"/>
    </row>
    <row r="740" spans="3:9" ht="12.75">
      <c r="C740" s="49"/>
      <c r="D740" s="49"/>
      <c r="F740" s="98"/>
      <c r="G740" s="61"/>
      <c r="H740" s="61"/>
      <c r="I740" s="76"/>
    </row>
    <row r="741" spans="3:9" ht="12.75">
      <c r="C741" s="49"/>
      <c r="D741" s="49"/>
      <c r="F741" s="98"/>
      <c r="G741" s="61"/>
      <c r="H741" s="61"/>
      <c r="I741" s="76"/>
    </row>
    <row r="742" spans="3:9" ht="12.75">
      <c r="C742" s="49"/>
      <c r="D742" s="49"/>
      <c r="F742" s="98"/>
      <c r="G742" s="61"/>
      <c r="H742" s="61"/>
      <c r="I742" s="76"/>
    </row>
    <row r="743" spans="3:9" ht="12.75">
      <c r="C743" s="49"/>
      <c r="D743" s="49"/>
      <c r="F743" s="98"/>
      <c r="G743" s="61"/>
      <c r="H743" s="61"/>
      <c r="I743" s="76"/>
    </row>
    <row r="744" spans="3:9" ht="12.75">
      <c r="C744" s="49"/>
      <c r="D744" s="49"/>
      <c r="F744" s="98"/>
      <c r="G744" s="61"/>
      <c r="H744" s="61"/>
      <c r="I744" s="76"/>
    </row>
    <row r="745" spans="3:9" ht="12.75">
      <c r="C745" s="49"/>
      <c r="D745" s="49"/>
      <c r="F745" s="98"/>
      <c r="G745" s="61"/>
      <c r="H745" s="61"/>
      <c r="I745" s="76"/>
    </row>
    <row r="746" spans="3:9" ht="12.75">
      <c r="C746" s="49"/>
      <c r="D746" s="49"/>
      <c r="F746" s="98"/>
      <c r="G746" s="61"/>
      <c r="H746" s="61"/>
      <c r="I746" s="76"/>
    </row>
    <row r="747" spans="3:9" ht="12.75">
      <c r="C747" s="49"/>
      <c r="D747" s="49"/>
      <c r="F747" s="98"/>
      <c r="G747" s="61"/>
      <c r="H747" s="61"/>
      <c r="I747" s="76"/>
    </row>
    <row r="748" spans="3:9" ht="12.75">
      <c r="C748" s="49"/>
      <c r="D748" s="49"/>
      <c r="F748" s="98"/>
      <c r="G748" s="61"/>
      <c r="H748" s="61"/>
      <c r="I748" s="76"/>
    </row>
    <row r="749" spans="3:9" ht="12.75">
      <c r="C749" s="49"/>
      <c r="D749" s="49"/>
      <c r="F749" s="98"/>
      <c r="G749" s="61"/>
      <c r="H749" s="61"/>
      <c r="I749" s="76"/>
    </row>
    <row r="750" spans="3:9" ht="12.75">
      <c r="C750" s="49"/>
      <c r="D750" s="49"/>
      <c r="F750" s="98"/>
      <c r="G750" s="61"/>
      <c r="H750" s="61"/>
      <c r="I750" s="76"/>
    </row>
    <row r="751" spans="3:9" ht="12.75">
      <c r="C751" s="49"/>
      <c r="D751" s="49"/>
      <c r="F751" s="98"/>
      <c r="G751" s="61"/>
      <c r="H751" s="61"/>
      <c r="I751" s="76"/>
    </row>
    <row r="752" spans="3:9" ht="12.75">
      <c r="C752" s="49"/>
      <c r="D752" s="49"/>
      <c r="F752" s="98"/>
      <c r="G752" s="61"/>
      <c r="H752" s="61"/>
      <c r="I752" s="76"/>
    </row>
    <row r="753" spans="3:9" ht="12.75">
      <c r="C753" s="49"/>
      <c r="D753" s="49"/>
      <c r="F753" s="98"/>
      <c r="G753" s="61"/>
      <c r="H753" s="61"/>
      <c r="I753" s="76"/>
    </row>
    <row r="754" spans="3:9" ht="12.75">
      <c r="C754" s="49"/>
      <c r="D754" s="49"/>
      <c r="F754" s="98"/>
      <c r="G754" s="61"/>
      <c r="H754" s="61"/>
      <c r="I754" s="76"/>
    </row>
    <row r="755" spans="3:9" ht="12.75">
      <c r="C755" s="49"/>
      <c r="D755" s="49"/>
      <c r="F755" s="98"/>
      <c r="G755" s="61"/>
      <c r="H755" s="61"/>
      <c r="I755" s="76"/>
    </row>
    <row r="756" spans="3:9" ht="12.75">
      <c r="C756" s="49"/>
      <c r="D756" s="49"/>
      <c r="F756" s="98"/>
      <c r="G756" s="61"/>
      <c r="H756" s="61"/>
      <c r="I756" s="76"/>
    </row>
    <row r="757" spans="3:9" ht="12.75">
      <c r="C757" s="49"/>
      <c r="D757" s="49"/>
      <c r="F757" s="98"/>
      <c r="G757" s="61"/>
      <c r="H757" s="61"/>
      <c r="I757" s="76"/>
    </row>
    <row r="758" spans="3:9" ht="12.75">
      <c r="C758" s="49"/>
      <c r="D758" s="49"/>
      <c r="F758" s="98"/>
      <c r="G758" s="61"/>
      <c r="H758" s="61"/>
      <c r="I758" s="76"/>
    </row>
    <row r="759" spans="3:9" ht="12.75">
      <c r="C759" s="49"/>
      <c r="D759" s="49"/>
      <c r="F759" s="98"/>
      <c r="G759" s="61"/>
      <c r="H759" s="61"/>
      <c r="I759" s="76"/>
    </row>
    <row r="760" spans="3:9" ht="12.75">
      <c r="C760" s="49"/>
      <c r="D760" s="49"/>
      <c r="F760" s="98"/>
      <c r="G760" s="61"/>
      <c r="H760" s="61"/>
      <c r="I760" s="76"/>
    </row>
    <row r="761" spans="3:9" ht="12.75">
      <c r="C761" s="49"/>
      <c r="D761" s="49"/>
      <c r="F761" s="98"/>
      <c r="G761" s="61"/>
      <c r="H761" s="61"/>
      <c r="I761" s="76"/>
    </row>
    <row r="762" spans="3:9" ht="12.75">
      <c r="C762" s="49"/>
      <c r="D762" s="49"/>
      <c r="F762" s="98"/>
      <c r="G762" s="61"/>
      <c r="H762" s="61"/>
      <c r="I762" s="76"/>
    </row>
    <row r="763" spans="3:9" ht="12.75">
      <c r="C763" s="49"/>
      <c r="D763" s="49"/>
      <c r="F763" s="98"/>
      <c r="G763" s="61"/>
      <c r="H763" s="61"/>
      <c r="I763" s="76"/>
    </row>
    <row r="764" spans="3:9" ht="12.75">
      <c r="C764" s="49"/>
      <c r="D764" s="49"/>
      <c r="F764" s="98"/>
      <c r="G764" s="61"/>
      <c r="H764" s="61"/>
      <c r="I764" s="76"/>
    </row>
    <row r="765" spans="3:9" ht="12.75">
      <c r="C765" s="49"/>
      <c r="D765" s="49"/>
      <c r="F765" s="98"/>
      <c r="G765" s="61"/>
      <c r="H765" s="61"/>
      <c r="I765" s="76"/>
    </row>
    <row r="766" spans="3:9" ht="12.75">
      <c r="C766" s="49"/>
      <c r="D766" s="49"/>
      <c r="F766" s="98"/>
      <c r="G766" s="61"/>
      <c r="H766" s="61"/>
      <c r="I766" s="76"/>
    </row>
    <row r="767" spans="3:9" ht="12.75">
      <c r="C767" s="49"/>
      <c r="D767" s="49"/>
      <c r="F767" s="98"/>
      <c r="G767" s="61"/>
      <c r="H767" s="61"/>
      <c r="I767" s="76"/>
    </row>
    <row r="768" spans="3:9" ht="12.75">
      <c r="C768" s="49"/>
      <c r="D768" s="49"/>
      <c r="F768" s="98"/>
      <c r="G768" s="61"/>
      <c r="H768" s="61"/>
      <c r="I768" s="76"/>
    </row>
    <row r="769" spans="3:9" ht="12.75">
      <c r="C769" s="49"/>
      <c r="D769" s="49"/>
      <c r="F769" s="98"/>
      <c r="G769" s="61"/>
      <c r="H769" s="61"/>
      <c r="I769" s="76"/>
    </row>
    <row r="770" spans="3:9" ht="12.75">
      <c r="C770" s="49"/>
      <c r="D770" s="49"/>
      <c r="F770" s="98"/>
      <c r="G770" s="61"/>
      <c r="H770" s="61"/>
      <c r="I770" s="76"/>
    </row>
    <row r="771" spans="3:9" ht="12.75">
      <c r="C771" s="49"/>
      <c r="D771" s="49"/>
      <c r="F771" s="98"/>
      <c r="G771" s="61"/>
      <c r="H771" s="61"/>
      <c r="I771" s="76"/>
    </row>
    <row r="772" spans="3:9" ht="12.75">
      <c r="C772" s="49"/>
      <c r="D772" s="49"/>
      <c r="F772" s="98"/>
      <c r="G772" s="61"/>
      <c r="H772" s="61"/>
      <c r="I772" s="76"/>
    </row>
    <row r="773" spans="3:9" ht="12.75">
      <c r="C773" s="49"/>
      <c r="D773" s="49"/>
      <c r="F773" s="98"/>
      <c r="G773" s="61"/>
      <c r="H773" s="61"/>
      <c r="I773" s="76"/>
    </row>
    <row r="774" spans="3:9" ht="12.75">
      <c r="C774" s="49"/>
      <c r="D774" s="49"/>
      <c r="F774" s="98"/>
      <c r="G774" s="61"/>
      <c r="H774" s="61"/>
      <c r="I774" s="76"/>
    </row>
    <row r="775" spans="3:9" ht="12.75">
      <c r="C775" s="49"/>
      <c r="D775" s="49"/>
      <c r="F775" s="98"/>
      <c r="G775" s="61"/>
      <c r="H775" s="61"/>
      <c r="I775" s="76"/>
    </row>
    <row r="776" spans="3:9" ht="12.75">
      <c r="C776" s="49"/>
      <c r="D776" s="49"/>
      <c r="F776" s="98"/>
      <c r="G776" s="61"/>
      <c r="H776" s="61"/>
      <c r="I776" s="76"/>
    </row>
    <row r="777" spans="3:9" ht="12.75">
      <c r="C777" s="49"/>
      <c r="D777" s="49"/>
      <c r="F777" s="98"/>
      <c r="G777" s="61"/>
      <c r="H777" s="61"/>
      <c r="I777" s="76"/>
    </row>
    <row r="778" spans="3:9" ht="12.75">
      <c r="C778" s="49"/>
      <c r="D778" s="49"/>
      <c r="F778" s="98"/>
      <c r="G778" s="61"/>
      <c r="H778" s="61"/>
      <c r="I778" s="76"/>
    </row>
    <row r="779" spans="3:9" ht="12.75">
      <c r="C779" s="49"/>
      <c r="D779" s="49"/>
      <c r="F779" s="98"/>
      <c r="G779" s="61"/>
      <c r="H779" s="61"/>
      <c r="I779" s="76"/>
    </row>
    <row r="780" spans="3:9" ht="12.75">
      <c r="C780" s="49"/>
      <c r="D780" s="49"/>
      <c r="F780" s="98"/>
      <c r="G780" s="61"/>
      <c r="H780" s="61"/>
      <c r="I780" s="76"/>
    </row>
    <row r="781" spans="3:9" ht="12.75">
      <c r="C781" s="49"/>
      <c r="D781" s="49"/>
      <c r="F781" s="98"/>
      <c r="G781" s="61"/>
      <c r="H781" s="61"/>
      <c r="I781" s="76"/>
    </row>
    <row r="782" spans="3:9" ht="12.75">
      <c r="C782" s="49"/>
      <c r="D782" s="49"/>
      <c r="F782" s="98"/>
      <c r="G782" s="61"/>
      <c r="H782" s="61"/>
      <c r="I782" s="76"/>
    </row>
    <row r="783" spans="3:9" ht="12.75">
      <c r="C783" s="49"/>
      <c r="D783" s="49"/>
      <c r="F783" s="98"/>
      <c r="G783" s="61"/>
      <c r="H783" s="61"/>
      <c r="I783" s="76"/>
    </row>
    <row r="784" spans="3:9" ht="12.75">
      <c r="C784" s="49"/>
      <c r="D784" s="49"/>
      <c r="F784" s="98"/>
      <c r="G784" s="61"/>
      <c r="H784" s="61"/>
      <c r="I784" s="76"/>
    </row>
    <row r="785" spans="3:9" ht="12.75">
      <c r="C785" s="49"/>
      <c r="D785" s="49"/>
      <c r="F785" s="98"/>
      <c r="G785" s="61"/>
      <c r="H785" s="61"/>
      <c r="I785" s="76"/>
    </row>
    <row r="786" spans="3:9" ht="12.75">
      <c r="C786" s="49"/>
      <c r="D786" s="49"/>
      <c r="F786" s="98"/>
      <c r="G786" s="61"/>
      <c r="H786" s="61"/>
      <c r="I786" s="76"/>
    </row>
    <row r="787" spans="3:9" ht="12.75">
      <c r="C787" s="49"/>
      <c r="D787" s="49"/>
      <c r="F787" s="98"/>
      <c r="G787" s="61"/>
      <c r="H787" s="61"/>
      <c r="I787" s="76"/>
    </row>
    <row r="788" spans="3:9" ht="12.75">
      <c r="C788" s="49"/>
      <c r="D788" s="49"/>
      <c r="F788" s="98"/>
      <c r="G788" s="61"/>
      <c r="H788" s="61"/>
      <c r="I788" s="76"/>
    </row>
    <row r="789" spans="3:9" ht="12.75">
      <c r="C789" s="49"/>
      <c r="D789" s="49"/>
      <c r="F789" s="98"/>
      <c r="G789" s="61"/>
      <c r="H789" s="61"/>
      <c r="I789" s="76"/>
    </row>
    <row r="790" spans="3:9" ht="12.75">
      <c r="C790" s="49"/>
      <c r="D790" s="49"/>
      <c r="F790" s="98"/>
      <c r="G790" s="61"/>
      <c r="H790" s="61"/>
      <c r="I790" s="76"/>
    </row>
    <row r="791" spans="3:9" ht="12.75">
      <c r="C791" s="49"/>
      <c r="D791" s="49"/>
      <c r="F791" s="98"/>
      <c r="G791" s="61"/>
      <c r="H791" s="61"/>
      <c r="I791" s="76"/>
    </row>
    <row r="792" spans="3:9" ht="12.75">
      <c r="C792" s="49"/>
      <c r="D792" s="49"/>
      <c r="F792" s="98"/>
      <c r="G792" s="61"/>
      <c r="H792" s="61"/>
      <c r="I792" s="76"/>
    </row>
    <row r="793" spans="3:9" ht="12.75">
      <c r="C793" s="49"/>
      <c r="D793" s="49"/>
      <c r="F793" s="98"/>
      <c r="G793" s="61"/>
      <c r="H793" s="61"/>
      <c r="I793" s="76"/>
    </row>
    <row r="794" spans="3:9" ht="12.75">
      <c r="C794" s="49"/>
      <c r="D794" s="49"/>
      <c r="F794" s="98"/>
      <c r="G794" s="61"/>
      <c r="H794" s="61"/>
      <c r="I794" s="76"/>
    </row>
    <row r="795" spans="3:9" ht="12.75">
      <c r="C795" s="49"/>
      <c r="D795" s="49"/>
      <c r="F795" s="98"/>
      <c r="G795" s="61"/>
      <c r="H795" s="61"/>
      <c r="I795" s="76"/>
    </row>
    <row r="796" spans="3:9" ht="12.75">
      <c r="C796" s="49"/>
      <c r="D796" s="49"/>
      <c r="F796" s="98"/>
      <c r="G796" s="61"/>
      <c r="H796" s="61"/>
      <c r="I796" s="76"/>
    </row>
    <row r="797" spans="3:9" ht="12.75">
      <c r="C797" s="49"/>
      <c r="D797" s="49"/>
      <c r="F797" s="98"/>
      <c r="G797" s="61"/>
      <c r="H797" s="61"/>
      <c r="I797" s="76"/>
    </row>
    <row r="798" spans="3:9" ht="12.75">
      <c r="C798" s="49"/>
      <c r="D798" s="49"/>
      <c r="F798" s="98"/>
      <c r="G798" s="61"/>
      <c r="H798" s="61"/>
      <c r="I798" s="76"/>
    </row>
    <row r="799" spans="3:9" ht="12.75">
      <c r="C799" s="49"/>
      <c r="D799" s="49"/>
      <c r="F799" s="98"/>
      <c r="G799" s="61"/>
      <c r="H799" s="61"/>
      <c r="I799" s="76"/>
    </row>
    <row r="800" spans="3:9" ht="12.75">
      <c r="C800" s="49"/>
      <c r="D800" s="49"/>
      <c r="F800" s="98"/>
      <c r="G800" s="61"/>
      <c r="H800" s="61"/>
      <c r="I800" s="76"/>
    </row>
    <row r="801" spans="3:9" ht="12.75">
      <c r="C801" s="49"/>
      <c r="D801" s="49"/>
      <c r="F801" s="98"/>
      <c r="G801" s="61"/>
      <c r="H801" s="61"/>
      <c r="I801" s="76"/>
    </row>
    <row r="802" spans="3:9" ht="12.75">
      <c r="C802" s="49"/>
      <c r="D802" s="49"/>
      <c r="F802" s="98"/>
      <c r="G802" s="61"/>
      <c r="H802" s="61"/>
      <c r="I802" s="76"/>
    </row>
    <row r="803" spans="3:9" ht="12.75">
      <c r="C803" s="49"/>
      <c r="D803" s="49"/>
      <c r="F803" s="98"/>
      <c r="G803" s="61"/>
      <c r="H803" s="61"/>
      <c r="I803" s="76"/>
    </row>
    <row r="804" spans="3:9" ht="12.75">
      <c r="C804" s="49"/>
      <c r="D804" s="49"/>
      <c r="F804" s="98"/>
      <c r="G804" s="61"/>
      <c r="H804" s="61"/>
      <c r="I804" s="76"/>
    </row>
    <row r="805" spans="3:9" ht="12.75">
      <c r="C805" s="49"/>
      <c r="D805" s="49"/>
      <c r="F805" s="98"/>
      <c r="G805" s="61"/>
      <c r="H805" s="61"/>
      <c r="I805" s="76"/>
    </row>
    <row r="806" spans="3:9" ht="12.75">
      <c r="C806" s="49"/>
      <c r="D806" s="49"/>
      <c r="F806" s="98"/>
      <c r="G806" s="61"/>
      <c r="H806" s="61"/>
      <c r="I806" s="76"/>
    </row>
    <row r="807" spans="3:9" ht="12.75">
      <c r="C807" s="49"/>
      <c r="D807" s="49"/>
      <c r="F807" s="98"/>
      <c r="G807" s="61"/>
      <c r="H807" s="61"/>
      <c r="I807" s="76"/>
    </row>
    <row r="808" spans="3:9" ht="12.75">
      <c r="C808" s="49"/>
      <c r="D808" s="49"/>
      <c r="F808" s="98"/>
      <c r="G808" s="61"/>
      <c r="H808" s="61"/>
      <c r="I808" s="76"/>
    </row>
    <row r="809" spans="3:9" ht="12.75">
      <c r="C809" s="49"/>
      <c r="D809" s="49"/>
      <c r="F809" s="98"/>
      <c r="G809" s="61"/>
      <c r="H809" s="61"/>
      <c r="I809" s="76"/>
    </row>
    <row r="810" spans="3:9" ht="12.75">
      <c r="C810" s="49"/>
      <c r="D810" s="49"/>
      <c r="F810" s="98"/>
      <c r="G810" s="61"/>
      <c r="H810" s="61"/>
      <c r="I810" s="76"/>
    </row>
    <row r="811" spans="3:9" ht="12.75">
      <c r="C811" s="49"/>
      <c r="D811" s="49"/>
      <c r="F811" s="98"/>
      <c r="G811" s="61"/>
      <c r="H811" s="61"/>
      <c r="I811" s="76"/>
    </row>
    <row r="812" spans="3:9" ht="12.75">
      <c r="C812" s="49"/>
      <c r="D812" s="49"/>
      <c r="F812" s="98"/>
      <c r="G812" s="61"/>
      <c r="H812" s="61"/>
      <c r="I812" s="76"/>
    </row>
    <row r="813" spans="3:9" ht="12.75">
      <c r="C813" s="49"/>
      <c r="D813" s="49"/>
      <c r="F813" s="98"/>
      <c r="G813" s="61"/>
      <c r="H813" s="61"/>
      <c r="I813" s="76"/>
    </row>
    <row r="814" spans="3:9" ht="12.75">
      <c r="C814" s="49"/>
      <c r="D814" s="49"/>
      <c r="F814" s="98"/>
      <c r="G814" s="61"/>
      <c r="H814" s="61"/>
      <c r="I814" s="76"/>
    </row>
    <row r="815" spans="3:9" ht="12.75">
      <c r="C815" s="49"/>
      <c r="D815" s="49"/>
      <c r="F815" s="98"/>
      <c r="G815" s="61"/>
      <c r="H815" s="61"/>
      <c r="I815" s="76"/>
    </row>
    <row r="816" spans="3:9" ht="12.75">
      <c r="C816" s="49"/>
      <c r="D816" s="49"/>
      <c r="F816" s="98"/>
      <c r="G816" s="61"/>
      <c r="H816" s="61"/>
      <c r="I816" s="76"/>
    </row>
    <row r="817" spans="3:9" ht="12.75">
      <c r="C817" s="49"/>
      <c r="D817" s="49"/>
      <c r="F817" s="98"/>
      <c r="G817" s="61"/>
      <c r="H817" s="61"/>
      <c r="I817" s="76"/>
    </row>
    <row r="818" spans="3:9" ht="12.75">
      <c r="C818" s="49"/>
      <c r="D818" s="49"/>
      <c r="F818" s="98"/>
      <c r="G818" s="61"/>
      <c r="H818" s="61"/>
      <c r="I818" s="76"/>
    </row>
    <row r="819" spans="3:9" ht="12.75">
      <c r="C819" s="49"/>
      <c r="D819" s="49"/>
      <c r="F819" s="98"/>
      <c r="G819" s="61"/>
      <c r="H819" s="61"/>
      <c r="I819" s="76"/>
    </row>
    <row r="820" spans="3:9" ht="12.75">
      <c r="C820" s="49"/>
      <c r="D820" s="49"/>
      <c r="F820" s="98"/>
      <c r="G820" s="61"/>
      <c r="H820" s="61"/>
      <c r="I820" s="76"/>
    </row>
    <row r="821" spans="3:9" ht="12.75">
      <c r="C821" s="49"/>
      <c r="D821" s="49"/>
      <c r="F821" s="98"/>
      <c r="G821" s="61"/>
      <c r="H821" s="61"/>
      <c r="I821" s="76"/>
    </row>
    <row r="822" spans="3:9" ht="12.75">
      <c r="C822" s="49"/>
      <c r="D822" s="49"/>
      <c r="F822" s="98"/>
      <c r="G822" s="61"/>
      <c r="H822" s="61"/>
      <c r="I822" s="76"/>
    </row>
    <row r="823" spans="3:9" ht="12.75">
      <c r="C823" s="49"/>
      <c r="D823" s="49"/>
      <c r="F823" s="98"/>
      <c r="G823" s="61"/>
      <c r="H823" s="61"/>
      <c r="I823" s="76"/>
    </row>
    <row r="824" spans="3:9" ht="12.75">
      <c r="C824" s="49"/>
      <c r="D824" s="49"/>
      <c r="F824" s="98"/>
      <c r="G824" s="61"/>
      <c r="H824" s="61"/>
      <c r="I824" s="76"/>
    </row>
    <row r="825" spans="3:9" ht="12.75">
      <c r="C825" s="49"/>
      <c r="D825" s="49"/>
      <c r="F825" s="98"/>
      <c r="G825" s="61"/>
      <c r="H825" s="61"/>
      <c r="I825" s="76"/>
    </row>
    <row r="826" spans="3:9" ht="12.75">
      <c r="C826" s="49"/>
      <c r="D826" s="49"/>
      <c r="F826" s="98"/>
      <c r="G826" s="61"/>
      <c r="H826" s="61"/>
      <c r="I826" s="76"/>
    </row>
    <row r="827" spans="3:9" ht="12.75">
      <c r="C827" s="49"/>
      <c r="D827" s="49"/>
      <c r="F827" s="98"/>
      <c r="G827" s="61"/>
      <c r="H827" s="61"/>
      <c r="I827" s="76"/>
    </row>
    <row r="828" spans="3:9" ht="12.75">
      <c r="C828" s="49"/>
      <c r="D828" s="49"/>
      <c r="F828" s="98"/>
      <c r="G828" s="61"/>
      <c r="H828" s="61"/>
      <c r="I828" s="76"/>
    </row>
    <row r="829" spans="3:9" ht="12.75">
      <c r="C829" s="49"/>
      <c r="D829" s="49"/>
      <c r="F829" s="98"/>
      <c r="G829" s="61"/>
      <c r="H829" s="61"/>
      <c r="I829" s="76"/>
    </row>
    <row r="830" spans="3:9" ht="12.75">
      <c r="C830" s="49"/>
      <c r="D830" s="49"/>
      <c r="F830" s="98"/>
      <c r="G830" s="61"/>
      <c r="H830" s="61"/>
      <c r="I830" s="76"/>
    </row>
    <row r="831" spans="3:9" ht="12.75">
      <c r="C831" s="49"/>
      <c r="D831" s="49"/>
      <c r="F831" s="98"/>
      <c r="G831" s="61"/>
      <c r="H831" s="61"/>
      <c r="I831" s="76"/>
    </row>
    <row r="832" spans="3:9" ht="12.75">
      <c r="C832" s="49"/>
      <c r="D832" s="49"/>
      <c r="F832" s="98"/>
      <c r="G832" s="61"/>
      <c r="H832" s="61"/>
      <c r="I832" s="76"/>
    </row>
    <row r="833" spans="3:9" ht="12.75">
      <c r="C833" s="49"/>
      <c r="D833" s="49"/>
      <c r="F833" s="98"/>
      <c r="G833" s="61"/>
      <c r="H833" s="61"/>
      <c r="I833" s="76"/>
    </row>
    <row r="834" spans="3:9" ht="12.75">
      <c r="C834" s="49"/>
      <c r="D834" s="49"/>
      <c r="F834" s="98"/>
      <c r="G834" s="61"/>
      <c r="H834" s="61"/>
      <c r="I834" s="76"/>
    </row>
    <row r="835" spans="3:9" ht="12.75">
      <c r="C835" s="49"/>
      <c r="D835" s="49"/>
      <c r="F835" s="98"/>
      <c r="G835" s="61"/>
      <c r="H835" s="61"/>
      <c r="I835" s="76"/>
    </row>
    <row r="836" spans="3:9" ht="12.75">
      <c r="C836" s="49"/>
      <c r="D836" s="49"/>
      <c r="F836" s="98"/>
      <c r="G836" s="61"/>
      <c r="H836" s="61"/>
      <c r="I836" s="76"/>
    </row>
    <row r="837" spans="3:9" ht="12.75">
      <c r="C837" s="49"/>
      <c r="D837" s="49"/>
      <c r="F837" s="98"/>
      <c r="G837" s="61"/>
      <c r="H837" s="61"/>
      <c r="I837" s="76"/>
    </row>
    <row r="838" spans="3:9" ht="12.75">
      <c r="C838" s="49"/>
      <c r="D838" s="49"/>
      <c r="F838" s="98"/>
      <c r="G838" s="61"/>
      <c r="H838" s="61"/>
      <c r="I838" s="76"/>
    </row>
    <row r="839" spans="3:9" ht="12.75">
      <c r="C839" s="49"/>
      <c r="D839" s="49"/>
      <c r="F839" s="98"/>
      <c r="G839" s="61"/>
      <c r="H839" s="61"/>
      <c r="I839" s="76"/>
    </row>
    <row r="840" spans="3:9" ht="12.75">
      <c r="C840" s="49"/>
      <c r="D840" s="49"/>
      <c r="F840" s="98"/>
      <c r="G840" s="61"/>
      <c r="H840" s="61"/>
      <c r="I840" s="76"/>
    </row>
    <row r="841" spans="3:9" ht="12.75">
      <c r="C841" s="49"/>
      <c r="D841" s="49"/>
      <c r="F841" s="98"/>
      <c r="G841" s="61"/>
      <c r="H841" s="61"/>
      <c r="I841" s="76"/>
    </row>
    <row r="842" spans="3:9" ht="12.75">
      <c r="C842" s="49"/>
      <c r="D842" s="49"/>
      <c r="F842" s="98"/>
      <c r="G842" s="61"/>
      <c r="H842" s="61"/>
      <c r="I842" s="76"/>
    </row>
    <row r="843" spans="3:9" ht="12.75">
      <c r="C843" s="49"/>
      <c r="D843" s="49"/>
      <c r="F843" s="98"/>
      <c r="G843" s="61"/>
      <c r="H843" s="61"/>
      <c r="I843" s="76"/>
    </row>
    <row r="844" spans="3:9" ht="12.75">
      <c r="C844" s="49"/>
      <c r="D844" s="49"/>
      <c r="F844" s="98"/>
      <c r="G844" s="61"/>
      <c r="H844" s="61"/>
      <c r="I844" s="76"/>
    </row>
    <row r="845" spans="3:9" ht="12.75">
      <c r="C845" s="49"/>
      <c r="D845" s="49"/>
      <c r="F845" s="98"/>
      <c r="G845" s="61"/>
      <c r="H845" s="61"/>
      <c r="I845" s="76"/>
    </row>
    <row r="846" spans="3:9" ht="12.75">
      <c r="C846" s="49"/>
      <c r="D846" s="49"/>
      <c r="F846" s="98"/>
      <c r="G846" s="61"/>
      <c r="H846" s="61"/>
      <c r="I846" s="76"/>
    </row>
    <row r="847" spans="3:9" ht="12.75">
      <c r="C847" s="49"/>
      <c r="D847" s="49"/>
      <c r="F847" s="98"/>
      <c r="G847" s="61"/>
      <c r="H847" s="61"/>
      <c r="I847" s="76"/>
    </row>
    <row r="848" spans="3:9" ht="12.75">
      <c r="C848" s="49"/>
      <c r="D848" s="49"/>
      <c r="F848" s="98"/>
      <c r="G848" s="61"/>
      <c r="H848" s="61"/>
      <c r="I848" s="76"/>
    </row>
    <row r="849" spans="3:9" ht="12.75">
      <c r="C849" s="49"/>
      <c r="D849" s="49"/>
      <c r="F849" s="98"/>
      <c r="G849" s="61"/>
      <c r="H849" s="61"/>
      <c r="I849" s="76"/>
    </row>
    <row r="850" spans="3:9" ht="12.75">
      <c r="C850" s="49"/>
      <c r="D850" s="49"/>
      <c r="F850" s="98"/>
      <c r="G850" s="61"/>
      <c r="H850" s="61"/>
      <c r="I850" s="76"/>
    </row>
    <row r="851" spans="3:9" ht="12.75">
      <c r="C851" s="49"/>
      <c r="D851" s="49"/>
      <c r="F851" s="98"/>
      <c r="G851" s="61"/>
      <c r="H851" s="61"/>
      <c r="I851" s="76"/>
    </row>
    <row r="852" spans="3:9" ht="12.75">
      <c r="C852" s="49"/>
      <c r="D852" s="49"/>
      <c r="F852" s="98"/>
      <c r="G852" s="61"/>
      <c r="H852" s="61"/>
      <c r="I852" s="76"/>
    </row>
    <row r="853" spans="3:9" ht="12.75">
      <c r="C853" s="49"/>
      <c r="D853" s="49"/>
      <c r="F853" s="98"/>
      <c r="G853" s="61"/>
      <c r="H853" s="61"/>
      <c r="I853" s="76"/>
    </row>
    <row r="854" spans="3:9" ht="12.75">
      <c r="C854" s="49"/>
      <c r="D854" s="49"/>
      <c r="F854" s="98"/>
      <c r="G854" s="61"/>
      <c r="H854" s="61"/>
      <c r="I854" s="76"/>
    </row>
    <row r="855" spans="3:9" ht="12.75">
      <c r="C855" s="49"/>
      <c r="D855" s="49"/>
      <c r="F855" s="98"/>
      <c r="G855" s="61"/>
      <c r="H855" s="61"/>
      <c r="I855" s="76"/>
    </row>
    <row r="856" spans="3:9" ht="12.75">
      <c r="C856" s="49"/>
      <c r="D856" s="49"/>
      <c r="F856" s="98"/>
      <c r="G856" s="61"/>
      <c r="H856" s="61"/>
      <c r="I856" s="76"/>
    </row>
    <row r="857" spans="3:9" ht="12.75">
      <c r="C857" s="49"/>
      <c r="D857" s="49"/>
      <c r="F857" s="98"/>
      <c r="G857" s="61"/>
      <c r="H857" s="61"/>
      <c r="I857" s="76"/>
    </row>
    <row r="858" spans="3:9" ht="12.75">
      <c r="C858" s="49"/>
      <c r="D858" s="49"/>
      <c r="F858" s="98"/>
      <c r="G858" s="61"/>
      <c r="H858" s="61"/>
      <c r="I858" s="76"/>
    </row>
    <row r="859" spans="3:9" ht="12.75">
      <c r="C859" s="49"/>
      <c r="D859" s="49"/>
      <c r="F859" s="98"/>
      <c r="G859" s="61"/>
      <c r="H859" s="61"/>
      <c r="I859" s="76"/>
    </row>
    <row r="860" spans="3:9" ht="12.75">
      <c r="C860" s="49"/>
      <c r="D860" s="49"/>
      <c r="F860" s="98"/>
      <c r="G860" s="61"/>
      <c r="H860" s="61"/>
      <c r="I860" s="76"/>
    </row>
    <row r="861" spans="3:9" ht="12.75">
      <c r="C861" s="49"/>
      <c r="D861" s="49"/>
      <c r="F861" s="98"/>
      <c r="G861" s="61"/>
      <c r="H861" s="61"/>
      <c r="I861" s="76"/>
    </row>
    <row r="862" spans="3:9" ht="12.75">
      <c r="C862" s="49"/>
      <c r="D862" s="49"/>
      <c r="F862" s="98"/>
      <c r="G862" s="61"/>
      <c r="H862" s="61"/>
      <c r="I862" s="76"/>
    </row>
    <row r="863" spans="3:9" ht="12.75">
      <c r="C863" s="49"/>
      <c r="D863" s="49"/>
      <c r="F863" s="98"/>
      <c r="G863" s="61"/>
      <c r="H863" s="61"/>
      <c r="I863" s="76"/>
    </row>
    <row r="864" spans="3:9" ht="12.75">
      <c r="C864" s="49"/>
      <c r="D864" s="49"/>
      <c r="F864" s="98"/>
      <c r="G864" s="61"/>
      <c r="H864" s="61"/>
      <c r="I864" s="76"/>
    </row>
    <row r="865" spans="3:9" ht="12.75">
      <c r="C865" s="49"/>
      <c r="D865" s="49"/>
      <c r="F865" s="98"/>
      <c r="G865" s="61"/>
      <c r="H865" s="61"/>
      <c r="I865" s="76"/>
    </row>
    <row r="866" spans="3:9" ht="12.75">
      <c r="C866" s="49"/>
      <c r="D866" s="49"/>
      <c r="F866" s="98"/>
      <c r="G866" s="61"/>
      <c r="H866" s="61"/>
      <c r="I866" s="76"/>
    </row>
    <row r="867" spans="3:9" ht="12.75">
      <c r="C867" s="49"/>
      <c r="D867" s="49"/>
      <c r="F867" s="98"/>
      <c r="G867" s="61"/>
      <c r="H867" s="61"/>
      <c r="I867" s="76"/>
    </row>
    <row r="868" spans="3:9" ht="12.75">
      <c r="C868" s="49"/>
      <c r="D868" s="49"/>
      <c r="F868" s="98"/>
      <c r="G868" s="61"/>
      <c r="H868" s="61"/>
      <c r="I868" s="76"/>
    </row>
    <row r="869" spans="3:9" ht="12.75">
      <c r="C869" s="49"/>
      <c r="D869" s="49"/>
      <c r="F869" s="98"/>
      <c r="G869" s="61"/>
      <c r="H869" s="61"/>
      <c r="I869" s="76"/>
    </row>
    <row r="870" spans="3:9" ht="12.75">
      <c r="C870" s="49"/>
      <c r="D870" s="49"/>
      <c r="F870" s="98"/>
      <c r="G870" s="61"/>
      <c r="H870" s="61"/>
      <c r="I870" s="76"/>
    </row>
    <row r="871" spans="3:9" ht="12.75">
      <c r="C871" s="49"/>
      <c r="D871" s="49"/>
      <c r="F871" s="98"/>
      <c r="G871" s="61"/>
      <c r="H871" s="61"/>
      <c r="I871" s="76"/>
    </row>
    <row r="872" spans="3:9" ht="12.75">
      <c r="C872" s="49"/>
      <c r="D872" s="49"/>
      <c r="F872" s="98"/>
      <c r="G872" s="61"/>
      <c r="H872" s="61"/>
      <c r="I872" s="76"/>
    </row>
    <row r="873" spans="3:9" ht="12.75">
      <c r="C873" s="49"/>
      <c r="D873" s="49"/>
      <c r="F873" s="98"/>
      <c r="G873" s="61"/>
      <c r="H873" s="61"/>
      <c r="I873" s="76"/>
    </row>
    <row r="874" spans="3:9" ht="12.75">
      <c r="C874" s="49"/>
      <c r="D874" s="49"/>
      <c r="F874" s="98"/>
      <c r="G874" s="61"/>
      <c r="H874" s="61"/>
      <c r="I874" s="76"/>
    </row>
    <row r="875" spans="3:9" ht="12.75">
      <c r="C875" s="49"/>
      <c r="D875" s="49"/>
      <c r="F875" s="98"/>
      <c r="G875" s="61"/>
      <c r="H875" s="61"/>
      <c r="I875" s="76"/>
    </row>
    <row r="876" spans="3:9" ht="12.75">
      <c r="C876" s="49"/>
      <c r="D876" s="49"/>
      <c r="F876" s="98"/>
      <c r="G876" s="61"/>
      <c r="H876" s="61"/>
      <c r="I876" s="76"/>
    </row>
    <row r="877" spans="3:9" ht="12.75">
      <c r="C877" s="49"/>
      <c r="D877" s="49"/>
      <c r="F877" s="98"/>
      <c r="G877" s="61"/>
      <c r="H877" s="61"/>
      <c r="I877" s="76"/>
    </row>
    <row r="878" spans="3:9" ht="12.75">
      <c r="C878" s="49"/>
      <c r="D878" s="49"/>
      <c r="F878" s="98"/>
      <c r="G878" s="61"/>
      <c r="H878" s="61"/>
      <c r="I878" s="76"/>
    </row>
    <row r="879" spans="3:9" ht="12.75">
      <c r="C879" s="49"/>
      <c r="D879" s="49"/>
      <c r="F879" s="98"/>
      <c r="G879" s="61"/>
      <c r="H879" s="61"/>
      <c r="I879" s="76"/>
    </row>
    <row r="880" spans="3:9" ht="12.75">
      <c r="C880" s="49"/>
      <c r="D880" s="49"/>
      <c r="F880" s="98"/>
      <c r="G880" s="61"/>
      <c r="H880" s="61"/>
      <c r="I880" s="76"/>
    </row>
    <row r="881" spans="3:9" ht="12.75">
      <c r="C881" s="49"/>
      <c r="D881" s="49"/>
      <c r="F881" s="98"/>
      <c r="G881" s="61"/>
      <c r="H881" s="61"/>
      <c r="I881" s="76"/>
    </row>
    <row r="882" spans="3:9" ht="12.75">
      <c r="C882" s="49"/>
      <c r="D882" s="49"/>
      <c r="F882" s="98"/>
      <c r="G882" s="61"/>
      <c r="H882" s="61"/>
      <c r="I882" s="76"/>
    </row>
    <row r="883" spans="3:9" ht="12.75">
      <c r="C883" s="49"/>
      <c r="D883" s="49"/>
      <c r="F883" s="98"/>
      <c r="G883" s="61"/>
      <c r="H883" s="61"/>
      <c r="I883" s="76"/>
    </row>
    <row r="884" spans="3:9" ht="12.75">
      <c r="C884" s="49"/>
      <c r="D884" s="49"/>
      <c r="F884" s="98"/>
      <c r="G884" s="61"/>
      <c r="H884" s="61"/>
      <c r="I884" s="76"/>
    </row>
    <row r="885" spans="3:9" ht="12.75">
      <c r="C885" s="49"/>
      <c r="D885" s="49"/>
      <c r="F885" s="98"/>
      <c r="G885" s="61"/>
      <c r="H885" s="61"/>
      <c r="I885" s="76"/>
    </row>
    <row r="886" spans="3:9" ht="12.75">
      <c r="C886" s="49"/>
      <c r="D886" s="49"/>
      <c r="F886" s="98"/>
      <c r="G886" s="61"/>
      <c r="H886" s="61"/>
      <c r="I886" s="76"/>
    </row>
    <row r="887" spans="3:9" ht="12.75">
      <c r="C887" s="49"/>
      <c r="D887" s="49"/>
      <c r="F887" s="98"/>
      <c r="G887" s="61"/>
      <c r="H887" s="61"/>
      <c r="I887" s="76"/>
    </row>
    <row r="888" spans="3:9" ht="12.75">
      <c r="C888" s="49"/>
      <c r="D888" s="49"/>
      <c r="F888" s="98"/>
      <c r="G888" s="61"/>
      <c r="H888" s="61"/>
      <c r="I888" s="76"/>
    </row>
    <row r="889" spans="3:9" ht="12.75">
      <c r="C889" s="49"/>
      <c r="D889" s="49"/>
      <c r="F889" s="98"/>
      <c r="G889" s="61"/>
      <c r="H889" s="61"/>
      <c r="I889" s="76"/>
    </row>
    <row r="890" spans="3:9" ht="12.75">
      <c r="C890" s="49"/>
      <c r="D890" s="49"/>
      <c r="F890" s="98"/>
      <c r="G890" s="61"/>
      <c r="H890" s="61"/>
      <c r="I890" s="76"/>
    </row>
    <row r="891" spans="3:9" ht="12.75">
      <c r="C891" s="49"/>
      <c r="D891" s="49"/>
      <c r="F891" s="98"/>
      <c r="G891" s="61"/>
      <c r="H891" s="61"/>
      <c r="I891" s="76"/>
    </row>
    <row r="892" spans="3:9" ht="12.75">
      <c r="C892" s="49"/>
      <c r="D892" s="49"/>
      <c r="F892" s="98"/>
      <c r="G892" s="61"/>
      <c r="H892" s="61"/>
      <c r="I892" s="76"/>
    </row>
    <row r="893" spans="3:9" ht="12.75">
      <c r="C893" s="49"/>
      <c r="D893" s="49"/>
      <c r="F893" s="98"/>
      <c r="G893" s="61"/>
      <c r="H893" s="61"/>
      <c r="I893" s="76"/>
    </row>
    <row r="894" spans="3:9" ht="12.75">
      <c r="C894" s="49"/>
      <c r="D894" s="49"/>
      <c r="F894" s="98"/>
      <c r="G894" s="61"/>
      <c r="H894" s="61"/>
      <c r="I894" s="76"/>
    </row>
    <row r="895" spans="3:9" ht="12.75">
      <c r="C895" s="49"/>
      <c r="D895" s="49"/>
      <c r="F895" s="98"/>
      <c r="G895" s="61"/>
      <c r="H895" s="61"/>
      <c r="I895" s="76"/>
    </row>
    <row r="896" spans="3:9" ht="12.75">
      <c r="C896" s="49"/>
      <c r="D896" s="49"/>
      <c r="F896" s="98"/>
      <c r="G896" s="61"/>
      <c r="H896" s="61"/>
      <c r="I896" s="76"/>
    </row>
    <row r="897" spans="3:9" ht="12.75">
      <c r="C897" s="49"/>
      <c r="D897" s="49"/>
      <c r="F897" s="98"/>
      <c r="G897" s="61"/>
      <c r="H897" s="61"/>
      <c r="I897" s="76"/>
    </row>
    <row r="898" spans="3:9" ht="12.75">
      <c r="C898" s="49"/>
      <c r="D898" s="49"/>
      <c r="F898" s="98"/>
      <c r="G898" s="61"/>
      <c r="H898" s="61"/>
      <c r="I898" s="76"/>
    </row>
    <row r="899" spans="3:9" ht="12.75">
      <c r="C899" s="49"/>
      <c r="D899" s="49"/>
      <c r="F899" s="98"/>
      <c r="G899" s="61"/>
      <c r="H899" s="61"/>
      <c r="I899" s="76"/>
    </row>
    <row r="900" spans="3:9" ht="12.75">
      <c r="C900" s="49"/>
      <c r="D900" s="49"/>
      <c r="F900" s="98"/>
      <c r="G900" s="61"/>
      <c r="H900" s="61"/>
      <c r="I900" s="76"/>
    </row>
    <row r="901" spans="3:9" ht="12.75">
      <c r="C901" s="49"/>
      <c r="D901" s="49"/>
      <c r="F901" s="98"/>
      <c r="G901" s="61"/>
      <c r="H901" s="61"/>
      <c r="I901" s="76"/>
    </row>
    <row r="902" spans="3:9" ht="12.75">
      <c r="C902" s="49"/>
      <c r="D902" s="49"/>
      <c r="F902" s="98"/>
      <c r="G902" s="61"/>
      <c r="H902" s="61"/>
      <c r="I902" s="76"/>
    </row>
    <row r="903" spans="3:9" ht="12.75">
      <c r="C903" s="49"/>
      <c r="D903" s="49"/>
      <c r="F903" s="98"/>
      <c r="G903" s="61"/>
      <c r="H903" s="61"/>
      <c r="I903" s="76"/>
    </row>
    <row r="904" spans="3:9" ht="12.75">
      <c r="C904" s="49"/>
      <c r="D904" s="49"/>
      <c r="F904" s="98"/>
      <c r="G904" s="61"/>
      <c r="H904" s="61"/>
      <c r="I904" s="76"/>
    </row>
    <row r="905" spans="3:9" ht="12.75">
      <c r="C905" s="49"/>
      <c r="D905" s="49"/>
      <c r="F905" s="98"/>
      <c r="G905" s="61"/>
      <c r="H905" s="61"/>
      <c r="I905" s="76"/>
    </row>
    <row r="906" spans="3:9" ht="12.75">
      <c r="C906" s="49"/>
      <c r="D906" s="49"/>
      <c r="F906" s="98"/>
      <c r="G906" s="61"/>
      <c r="H906" s="61"/>
      <c r="I906" s="76"/>
    </row>
    <row r="907" spans="3:9" ht="12.75">
      <c r="C907" s="49"/>
      <c r="D907" s="49"/>
      <c r="F907" s="98"/>
      <c r="G907" s="61"/>
      <c r="H907" s="61"/>
      <c r="I907" s="76"/>
    </row>
    <row r="908" spans="3:9" ht="12.75">
      <c r="C908" s="49"/>
      <c r="D908" s="49"/>
      <c r="F908" s="98"/>
      <c r="G908" s="61"/>
      <c r="H908" s="61"/>
      <c r="I908" s="76"/>
    </row>
    <row r="909" spans="3:9" ht="12.75">
      <c r="C909" s="49"/>
      <c r="D909" s="49"/>
      <c r="F909" s="98"/>
      <c r="G909" s="61"/>
      <c r="H909" s="61"/>
      <c r="I909" s="76"/>
    </row>
    <row r="910" spans="3:9" ht="12.75">
      <c r="C910" s="49"/>
      <c r="D910" s="49"/>
      <c r="F910" s="98"/>
      <c r="G910" s="61"/>
      <c r="H910" s="61"/>
      <c r="I910" s="76"/>
    </row>
    <row r="911" spans="3:9" ht="12.75">
      <c r="C911" s="49"/>
      <c r="D911" s="49"/>
      <c r="F911" s="98"/>
      <c r="G911" s="61"/>
      <c r="H911" s="61"/>
      <c r="I911" s="76"/>
    </row>
    <row r="912" spans="3:9" ht="12.75">
      <c r="C912" s="49"/>
      <c r="D912" s="49"/>
      <c r="F912" s="98"/>
      <c r="G912" s="61"/>
      <c r="H912" s="61"/>
      <c r="I912" s="76"/>
    </row>
    <row r="913" spans="3:9" ht="12.75">
      <c r="C913" s="49"/>
      <c r="D913" s="49"/>
      <c r="F913" s="98"/>
      <c r="G913" s="61"/>
      <c r="H913" s="61"/>
      <c r="I913" s="76"/>
    </row>
    <row r="914" spans="3:9" ht="12.75">
      <c r="C914" s="49"/>
      <c r="D914" s="49"/>
      <c r="F914" s="98"/>
      <c r="G914" s="61"/>
      <c r="H914" s="61"/>
      <c r="I914" s="76"/>
    </row>
    <row r="915" spans="3:9" ht="12.75">
      <c r="C915" s="49"/>
      <c r="D915" s="49"/>
      <c r="F915" s="98"/>
      <c r="G915" s="61"/>
      <c r="H915" s="61"/>
      <c r="I915" s="76"/>
    </row>
    <row r="916" spans="3:9" ht="12.75">
      <c r="C916" s="49"/>
      <c r="D916" s="49"/>
      <c r="F916" s="98"/>
      <c r="G916" s="61"/>
      <c r="H916" s="61"/>
      <c r="I916" s="76"/>
    </row>
    <row r="917" spans="3:9" ht="12.75">
      <c r="C917" s="49"/>
      <c r="D917" s="49"/>
      <c r="F917" s="98"/>
      <c r="G917" s="61"/>
      <c r="H917" s="61"/>
      <c r="I917" s="76"/>
    </row>
    <row r="918" spans="3:9" ht="12.75">
      <c r="C918" s="49"/>
      <c r="D918" s="49"/>
      <c r="F918" s="98"/>
      <c r="G918" s="61"/>
      <c r="H918" s="61"/>
      <c r="I918" s="76"/>
    </row>
    <row r="919" spans="3:9" ht="12.75">
      <c r="C919" s="49"/>
      <c r="D919" s="49"/>
      <c r="F919" s="98"/>
      <c r="G919" s="61"/>
      <c r="H919" s="61"/>
      <c r="I919" s="76"/>
    </row>
    <row r="920" spans="3:9" ht="12.75">
      <c r="C920" s="49"/>
      <c r="D920" s="49"/>
      <c r="F920" s="98"/>
      <c r="G920" s="61"/>
      <c r="H920" s="61"/>
      <c r="I920" s="76"/>
    </row>
    <row r="921" spans="3:9" ht="12.75">
      <c r="C921" s="49"/>
      <c r="D921" s="49"/>
      <c r="F921" s="98"/>
      <c r="G921" s="61"/>
      <c r="H921" s="61"/>
      <c r="I921" s="76"/>
    </row>
    <row r="922" spans="3:9" ht="12.75">
      <c r="C922" s="49"/>
      <c r="D922" s="49"/>
      <c r="F922" s="98"/>
      <c r="G922" s="61"/>
      <c r="H922" s="61"/>
      <c r="I922" s="76"/>
    </row>
    <row r="923" spans="3:9" ht="12.75">
      <c r="C923" s="49"/>
      <c r="D923" s="49"/>
      <c r="F923" s="98"/>
      <c r="G923" s="61"/>
      <c r="H923" s="61"/>
      <c r="I923" s="76"/>
    </row>
    <row r="924" spans="3:9" ht="12.75">
      <c r="C924" s="49"/>
      <c r="D924" s="49"/>
      <c r="F924" s="98"/>
      <c r="G924" s="61"/>
      <c r="H924" s="61"/>
      <c r="I924" s="76"/>
    </row>
    <row r="925" spans="3:9" ht="12.75">
      <c r="C925" s="49"/>
      <c r="D925" s="49"/>
      <c r="F925" s="98"/>
      <c r="G925" s="61"/>
      <c r="H925" s="61"/>
      <c r="I925" s="76"/>
    </row>
    <row r="926" spans="3:9" ht="12.75">
      <c r="C926" s="49"/>
      <c r="D926" s="49"/>
      <c r="F926" s="98"/>
      <c r="G926" s="61"/>
      <c r="H926" s="61"/>
      <c r="I926" s="76"/>
    </row>
    <row r="927" spans="3:9" ht="12.75">
      <c r="C927" s="49"/>
      <c r="D927" s="49"/>
      <c r="F927" s="98"/>
      <c r="G927" s="61"/>
      <c r="H927" s="61"/>
      <c r="I927" s="76"/>
    </row>
    <row r="928" spans="3:9" ht="12.75">
      <c r="C928" s="49"/>
      <c r="D928" s="49"/>
      <c r="F928" s="98"/>
      <c r="G928" s="61"/>
      <c r="H928" s="61"/>
      <c r="I928" s="76"/>
    </row>
    <row r="929" spans="3:9" ht="12.75">
      <c r="C929" s="49"/>
      <c r="D929" s="49"/>
      <c r="F929" s="98"/>
      <c r="G929" s="61"/>
      <c r="H929" s="61"/>
      <c r="I929" s="76"/>
    </row>
    <row r="930" spans="3:9" ht="12.75">
      <c r="C930" s="49"/>
      <c r="D930" s="49"/>
      <c r="F930" s="98"/>
      <c r="G930" s="61"/>
      <c r="H930" s="61"/>
      <c r="I930" s="76"/>
    </row>
    <row r="931" spans="3:9" ht="12.75">
      <c r="C931" s="49"/>
      <c r="D931" s="49"/>
      <c r="F931" s="98"/>
      <c r="G931" s="61"/>
      <c r="H931" s="61"/>
      <c r="I931" s="76"/>
    </row>
    <row r="932" spans="3:9" ht="12.75">
      <c r="C932" s="49"/>
      <c r="D932" s="49"/>
      <c r="F932" s="98"/>
      <c r="G932" s="61"/>
      <c r="H932" s="61"/>
      <c r="I932" s="76"/>
    </row>
    <row r="933" spans="3:9" ht="12.75">
      <c r="C933" s="49"/>
      <c r="D933" s="49"/>
      <c r="F933" s="98"/>
      <c r="G933" s="61"/>
      <c r="H933" s="61"/>
      <c r="I933" s="76"/>
    </row>
    <row r="934" spans="3:9" ht="12.75">
      <c r="C934" s="49"/>
      <c r="D934" s="49"/>
      <c r="F934" s="98"/>
      <c r="G934" s="61"/>
      <c r="H934" s="61"/>
      <c r="I934" s="76"/>
    </row>
    <row r="935" spans="3:9" ht="12.75">
      <c r="C935" s="49"/>
      <c r="D935" s="49"/>
      <c r="F935" s="98"/>
      <c r="G935" s="61"/>
      <c r="H935" s="61"/>
      <c r="I935" s="76"/>
    </row>
    <row r="936" spans="3:9" ht="12.75">
      <c r="C936" s="49"/>
      <c r="D936" s="49"/>
      <c r="F936" s="98"/>
      <c r="G936" s="61"/>
      <c r="H936" s="61"/>
      <c r="I936" s="76"/>
    </row>
    <row r="937" spans="3:9" ht="12.75">
      <c r="C937" s="49"/>
      <c r="D937" s="49"/>
      <c r="F937" s="98"/>
      <c r="G937" s="61"/>
      <c r="H937" s="61"/>
      <c r="I937" s="76"/>
    </row>
    <row r="938" spans="3:9" ht="12.75">
      <c r="C938" s="49"/>
      <c r="D938" s="49"/>
      <c r="F938" s="98"/>
      <c r="G938" s="61"/>
      <c r="H938" s="61"/>
      <c r="I938" s="76"/>
    </row>
    <row r="939" spans="3:9" ht="12.75">
      <c r="C939" s="49"/>
      <c r="D939" s="49"/>
      <c r="F939" s="98"/>
      <c r="G939" s="61"/>
      <c r="H939" s="61"/>
      <c r="I939" s="76"/>
    </row>
    <row r="940" spans="3:9" ht="12.75">
      <c r="C940" s="49"/>
      <c r="D940" s="49"/>
      <c r="F940" s="98"/>
      <c r="G940" s="61"/>
      <c r="H940" s="61"/>
      <c r="I940" s="76"/>
    </row>
    <row r="941" spans="3:9" ht="12.75">
      <c r="C941" s="49"/>
      <c r="D941" s="49"/>
      <c r="F941" s="98"/>
      <c r="G941" s="61"/>
      <c r="H941" s="61"/>
      <c r="I941" s="76"/>
    </row>
    <row r="942" spans="3:9" ht="12.75">
      <c r="C942" s="49"/>
      <c r="D942" s="49"/>
      <c r="F942" s="98"/>
      <c r="G942" s="61"/>
      <c r="H942" s="61"/>
      <c r="I942" s="76"/>
    </row>
    <row r="943" spans="3:9" ht="12.75">
      <c r="C943" s="49"/>
      <c r="D943" s="49"/>
      <c r="F943" s="98"/>
      <c r="G943" s="61"/>
      <c r="H943" s="61"/>
      <c r="I943" s="76"/>
    </row>
    <row r="944" spans="3:9" ht="12.75">
      <c r="C944" s="49"/>
      <c r="D944" s="49"/>
      <c r="F944" s="98"/>
      <c r="G944" s="61"/>
      <c r="H944" s="61"/>
      <c r="I944" s="76"/>
    </row>
    <row r="945" spans="3:9" ht="12.75">
      <c r="C945" s="49"/>
      <c r="D945" s="49"/>
      <c r="F945" s="98"/>
      <c r="G945" s="61"/>
      <c r="H945" s="61"/>
      <c r="I945" s="76"/>
    </row>
    <row r="946" spans="3:9" ht="12.75">
      <c r="C946" s="49"/>
      <c r="D946" s="49"/>
      <c r="F946" s="98"/>
      <c r="G946" s="61"/>
      <c r="H946" s="61"/>
      <c r="I946" s="76"/>
    </row>
    <row r="947" spans="3:9" ht="12.75">
      <c r="C947" s="49"/>
      <c r="D947" s="49"/>
      <c r="F947" s="98"/>
      <c r="G947" s="61"/>
      <c r="H947" s="61"/>
      <c r="I947" s="76"/>
    </row>
    <row r="948" spans="3:9" ht="12.75">
      <c r="C948" s="49"/>
      <c r="D948" s="49"/>
      <c r="F948" s="98"/>
      <c r="G948" s="61"/>
      <c r="H948" s="61"/>
      <c r="I948" s="76"/>
    </row>
    <row r="949" spans="3:9" ht="12.75">
      <c r="C949" s="49"/>
      <c r="D949" s="49"/>
      <c r="F949" s="98"/>
      <c r="G949" s="61"/>
      <c r="H949" s="61"/>
      <c r="I949" s="76"/>
    </row>
    <row r="950" spans="3:9" ht="12.75">
      <c r="C950" s="49"/>
      <c r="D950" s="49"/>
      <c r="F950" s="98"/>
      <c r="G950" s="61"/>
      <c r="H950" s="61"/>
      <c r="I950" s="76"/>
    </row>
    <row r="951" spans="3:9" ht="12.75">
      <c r="C951" s="49"/>
      <c r="D951" s="49"/>
      <c r="F951" s="98"/>
      <c r="G951" s="61"/>
      <c r="H951" s="61"/>
      <c r="I951" s="76"/>
    </row>
    <row r="952" spans="3:9" ht="12.75">
      <c r="C952" s="49"/>
      <c r="D952" s="49"/>
      <c r="F952" s="98"/>
      <c r="G952" s="61"/>
      <c r="H952" s="61"/>
      <c r="I952" s="76"/>
    </row>
    <row r="953" spans="3:9" ht="12.75">
      <c r="C953" s="49"/>
      <c r="D953" s="49"/>
      <c r="F953" s="98"/>
      <c r="G953" s="61"/>
      <c r="H953" s="61"/>
      <c r="I953" s="76"/>
    </row>
    <row r="954" spans="3:9" ht="12.75">
      <c r="C954" s="49"/>
      <c r="D954" s="49"/>
      <c r="F954" s="98"/>
      <c r="G954" s="61"/>
      <c r="H954" s="61"/>
      <c r="I954" s="76"/>
    </row>
    <row r="955" spans="3:9" ht="12.75">
      <c r="C955" s="49"/>
      <c r="D955" s="49"/>
      <c r="F955" s="98"/>
      <c r="G955" s="61"/>
      <c r="H955" s="61"/>
      <c r="I955" s="76"/>
    </row>
    <row r="956" spans="3:9" ht="12.75">
      <c r="C956" s="49"/>
      <c r="D956" s="49"/>
      <c r="F956" s="98"/>
      <c r="G956" s="61"/>
      <c r="H956" s="61"/>
      <c r="I956" s="76"/>
    </row>
    <row r="957" spans="3:9" ht="12.75">
      <c r="C957" s="49"/>
      <c r="D957" s="49"/>
      <c r="F957" s="98"/>
      <c r="G957" s="61"/>
      <c r="H957" s="61"/>
      <c r="I957" s="76"/>
    </row>
    <row r="958" spans="3:9" ht="12.75">
      <c r="C958" s="49"/>
      <c r="D958" s="49"/>
      <c r="F958" s="98"/>
      <c r="G958" s="61"/>
      <c r="H958" s="61"/>
      <c r="I958" s="76"/>
    </row>
    <row r="959" spans="3:9" ht="12.75">
      <c r="C959" s="49"/>
      <c r="D959" s="49"/>
      <c r="F959" s="98"/>
      <c r="G959" s="61"/>
      <c r="H959" s="61"/>
      <c r="I959" s="76"/>
    </row>
    <row r="960" spans="3:9" ht="12.75">
      <c r="C960" s="49"/>
      <c r="D960" s="49"/>
      <c r="F960" s="98"/>
      <c r="G960" s="61"/>
      <c r="H960" s="61"/>
      <c r="I960" s="76"/>
    </row>
    <row r="961" spans="3:9" ht="12.75">
      <c r="C961" s="49"/>
      <c r="D961" s="49"/>
      <c r="F961" s="98"/>
      <c r="G961" s="61"/>
      <c r="H961" s="61"/>
      <c r="I961" s="76"/>
    </row>
    <row r="962" spans="3:9" ht="12.75">
      <c r="C962" s="49"/>
      <c r="D962" s="49"/>
      <c r="F962" s="98"/>
      <c r="G962" s="61"/>
      <c r="H962" s="61"/>
      <c r="I962" s="76"/>
    </row>
    <row r="963" spans="3:9" ht="12.75">
      <c r="C963" s="49"/>
      <c r="D963" s="49"/>
      <c r="F963" s="98"/>
      <c r="G963" s="61"/>
      <c r="H963" s="61"/>
      <c r="I963" s="76"/>
    </row>
    <row r="964" spans="3:9" ht="12.75">
      <c r="C964" s="49"/>
      <c r="D964" s="49"/>
      <c r="F964" s="98"/>
      <c r="G964" s="61"/>
      <c r="H964" s="61"/>
      <c r="I964" s="76"/>
    </row>
    <row r="965" spans="3:9" ht="12.75">
      <c r="C965" s="49"/>
      <c r="D965" s="49"/>
      <c r="F965" s="98"/>
      <c r="G965" s="61"/>
      <c r="H965" s="61"/>
      <c r="I965" s="76"/>
    </row>
    <row r="966" spans="3:9" ht="12.75">
      <c r="C966" s="49"/>
      <c r="D966" s="49"/>
      <c r="F966" s="98"/>
      <c r="G966" s="61"/>
      <c r="H966" s="61"/>
      <c r="I966" s="76"/>
    </row>
    <row r="967" spans="3:9" ht="12.75">
      <c r="C967" s="49"/>
      <c r="D967" s="49"/>
      <c r="F967" s="98"/>
      <c r="G967" s="61"/>
      <c r="H967" s="61"/>
      <c r="I967" s="76"/>
    </row>
    <row r="968" spans="3:9" ht="12.75">
      <c r="C968" s="49"/>
      <c r="D968" s="49"/>
      <c r="F968" s="98"/>
      <c r="G968" s="61"/>
      <c r="H968" s="61"/>
      <c r="I968" s="76"/>
    </row>
    <row r="969" spans="3:9" ht="12.75">
      <c r="C969" s="49"/>
      <c r="D969" s="49"/>
      <c r="F969" s="98"/>
      <c r="G969" s="61"/>
      <c r="H969" s="61"/>
      <c r="I969" s="76"/>
    </row>
    <row r="970" spans="3:9" ht="12.75">
      <c r="C970" s="49"/>
      <c r="D970" s="49"/>
      <c r="F970" s="98"/>
      <c r="G970" s="61"/>
      <c r="H970" s="61"/>
      <c r="I970" s="76"/>
    </row>
    <row r="971" spans="3:9" ht="12.75">
      <c r="C971" s="49"/>
      <c r="D971" s="49"/>
      <c r="F971" s="98"/>
      <c r="G971" s="61"/>
      <c r="H971" s="61"/>
      <c r="I971" s="76"/>
    </row>
    <row r="972" spans="3:9" ht="12.75">
      <c r="C972" s="49"/>
      <c r="D972" s="49"/>
      <c r="F972" s="98"/>
      <c r="G972" s="61"/>
      <c r="H972" s="61"/>
      <c r="I972" s="76"/>
    </row>
    <row r="973" spans="3:9" ht="12.75">
      <c r="C973" s="49"/>
      <c r="D973" s="49"/>
      <c r="F973" s="98"/>
      <c r="G973" s="61"/>
      <c r="H973" s="61"/>
      <c r="I973" s="76"/>
    </row>
    <row r="974" spans="3:9" ht="12.75">
      <c r="C974" s="49"/>
      <c r="D974" s="49"/>
      <c r="F974" s="98"/>
      <c r="G974" s="61"/>
      <c r="H974" s="61"/>
      <c r="I974" s="76"/>
    </row>
    <row r="975" spans="3:9" ht="12.75">
      <c r="C975" s="49"/>
      <c r="D975" s="49"/>
      <c r="F975" s="98"/>
      <c r="G975" s="61"/>
      <c r="H975" s="61"/>
      <c r="I975" s="76"/>
    </row>
    <row r="976" spans="3:9" ht="12.75">
      <c r="C976" s="49"/>
      <c r="D976" s="49"/>
      <c r="F976" s="98"/>
      <c r="G976" s="61"/>
      <c r="H976" s="61"/>
      <c r="I976" s="76"/>
    </row>
    <row r="977" spans="3:9" ht="12.75">
      <c r="C977" s="49"/>
      <c r="D977" s="49"/>
      <c r="F977" s="98"/>
      <c r="G977" s="61"/>
      <c r="H977" s="61"/>
      <c r="I977" s="76"/>
    </row>
    <row r="978" spans="3:9" ht="12.75">
      <c r="C978" s="49"/>
      <c r="D978" s="49"/>
      <c r="F978" s="98"/>
      <c r="G978" s="61"/>
      <c r="H978" s="61"/>
      <c r="I978" s="76"/>
    </row>
    <row r="979" spans="3:9" ht="12.75">
      <c r="C979" s="49"/>
      <c r="D979" s="49"/>
      <c r="F979" s="98"/>
      <c r="G979" s="61"/>
      <c r="H979" s="61"/>
      <c r="I979" s="76"/>
    </row>
    <row r="980" spans="3:9" ht="12.75">
      <c r="C980" s="49"/>
      <c r="D980" s="49"/>
      <c r="F980" s="98"/>
      <c r="G980" s="61"/>
      <c r="H980" s="61"/>
      <c r="I980" s="76"/>
    </row>
    <row r="981" spans="3:9" ht="12.75">
      <c r="C981" s="49"/>
      <c r="D981" s="49"/>
      <c r="F981" s="98"/>
      <c r="G981" s="61"/>
      <c r="H981" s="61"/>
      <c r="I981" s="76"/>
    </row>
    <row r="982" spans="3:9" ht="12.75">
      <c r="C982" s="49"/>
      <c r="D982" s="49"/>
      <c r="F982" s="98"/>
      <c r="G982" s="61"/>
      <c r="H982" s="61"/>
      <c r="I982" s="76"/>
    </row>
    <row r="983" spans="3:9" ht="12.75">
      <c r="C983" s="49"/>
      <c r="D983" s="49"/>
      <c r="F983" s="98"/>
      <c r="G983" s="61"/>
      <c r="H983" s="61"/>
      <c r="I983" s="76"/>
    </row>
    <row r="984" spans="3:9" ht="12.75">
      <c r="C984" s="49"/>
      <c r="D984" s="49"/>
      <c r="F984" s="98"/>
      <c r="G984" s="61"/>
      <c r="H984" s="61"/>
      <c r="I984" s="76"/>
    </row>
    <row r="985" spans="3:9" ht="12.75">
      <c r="C985" s="49"/>
      <c r="D985" s="49"/>
      <c r="F985" s="98"/>
      <c r="G985" s="61"/>
      <c r="H985" s="61"/>
      <c r="I985" s="76"/>
    </row>
    <row r="986" spans="3:9" ht="12.75">
      <c r="C986" s="49"/>
      <c r="D986" s="49"/>
      <c r="F986" s="98"/>
      <c r="G986" s="61"/>
      <c r="H986" s="61"/>
      <c r="I986" s="76"/>
    </row>
    <row r="987" spans="3:9" ht="12.75">
      <c r="C987" s="49"/>
      <c r="D987" s="49"/>
      <c r="F987" s="98"/>
      <c r="G987" s="61"/>
      <c r="H987" s="61"/>
      <c r="I987" s="76"/>
    </row>
    <row r="988" spans="3:9" ht="12.75">
      <c r="C988" s="49"/>
      <c r="D988" s="49"/>
      <c r="F988" s="98"/>
      <c r="G988" s="61"/>
      <c r="H988" s="61"/>
      <c r="I988" s="76"/>
    </row>
    <row r="989" spans="3:9" ht="12.75">
      <c r="C989" s="49"/>
      <c r="D989" s="49"/>
      <c r="F989" s="98"/>
      <c r="G989" s="61"/>
      <c r="H989" s="61"/>
      <c r="I989" s="76"/>
    </row>
    <row r="990" spans="3:9" ht="12.75">
      <c r="C990" s="49"/>
      <c r="D990" s="49"/>
      <c r="F990" s="98"/>
      <c r="G990" s="61"/>
      <c r="H990" s="61"/>
      <c r="I990" s="76"/>
    </row>
    <row r="991" spans="3:9" ht="12.75">
      <c r="C991" s="49"/>
      <c r="D991" s="49"/>
      <c r="F991" s="98"/>
      <c r="G991" s="61"/>
      <c r="H991" s="61"/>
      <c r="I991" s="76"/>
    </row>
    <row r="992" spans="3:9" ht="12.75">
      <c r="C992" s="49"/>
      <c r="D992" s="49"/>
      <c r="F992" s="98"/>
      <c r="G992" s="61"/>
      <c r="H992" s="61"/>
      <c r="I992" s="76"/>
    </row>
    <row r="993" spans="3:9" ht="12.75">
      <c r="C993" s="49"/>
      <c r="D993" s="49"/>
      <c r="F993" s="98"/>
      <c r="G993" s="61"/>
      <c r="H993" s="61"/>
      <c r="I993" s="76"/>
    </row>
    <row r="994" spans="3:9" ht="12.75">
      <c r="C994" s="49"/>
      <c r="D994" s="49"/>
      <c r="F994" s="98"/>
      <c r="G994" s="61"/>
      <c r="H994" s="61"/>
      <c r="I994" s="76"/>
    </row>
    <row r="995" spans="3:9" ht="12.75">
      <c r="C995" s="49"/>
      <c r="D995" s="49"/>
      <c r="F995" s="98"/>
      <c r="G995" s="61"/>
      <c r="H995" s="61"/>
      <c r="I995" s="76"/>
    </row>
    <row r="996" spans="3:9" ht="12.75">
      <c r="C996" s="49"/>
      <c r="D996" s="49"/>
      <c r="F996" s="98"/>
      <c r="G996" s="61"/>
      <c r="H996" s="61"/>
      <c r="I996" s="76"/>
    </row>
    <row r="997" spans="3:9" ht="12.75">
      <c r="C997" s="49"/>
      <c r="D997" s="49"/>
      <c r="F997" s="98"/>
      <c r="G997" s="61"/>
      <c r="H997" s="61"/>
      <c r="I997" s="76"/>
    </row>
    <row r="998" spans="3:9" ht="12.75">
      <c r="C998" s="49"/>
      <c r="D998" s="49"/>
      <c r="F998" s="98"/>
      <c r="G998" s="61"/>
      <c r="H998" s="61"/>
      <c r="I998" s="76"/>
    </row>
    <row r="999" spans="3:9" ht="12.75">
      <c r="C999" s="49"/>
      <c r="D999" s="49"/>
      <c r="F999" s="98"/>
      <c r="G999" s="61"/>
      <c r="H999" s="61"/>
      <c r="I999" s="76"/>
    </row>
    <row r="1000" spans="3:9" ht="12.75">
      <c r="C1000" s="49"/>
      <c r="D1000" s="49"/>
      <c r="F1000" s="98"/>
      <c r="G1000" s="61"/>
      <c r="H1000" s="61"/>
      <c r="I1000" s="76"/>
    </row>
    <row r="1001" spans="3:9" ht="12.75">
      <c r="C1001" s="49"/>
      <c r="D1001" s="49"/>
      <c r="F1001" s="98"/>
      <c r="G1001" s="61"/>
      <c r="H1001" s="61"/>
      <c r="I1001" s="76"/>
    </row>
    <row r="1002" spans="3:9" ht="12.75">
      <c r="C1002" s="49"/>
      <c r="D1002" s="49"/>
      <c r="F1002" s="98"/>
      <c r="G1002" s="61"/>
      <c r="H1002" s="61"/>
      <c r="I1002" s="76"/>
    </row>
    <row r="1003" spans="3:9" ht="12.75">
      <c r="C1003" s="49"/>
      <c r="D1003" s="49"/>
      <c r="F1003" s="98"/>
      <c r="G1003" s="61"/>
      <c r="H1003" s="61"/>
      <c r="I1003" s="76"/>
    </row>
    <row r="1004" spans="3:9" ht="12.75">
      <c r="C1004" s="49"/>
      <c r="D1004" s="49"/>
      <c r="F1004" s="98"/>
      <c r="G1004" s="61"/>
      <c r="H1004" s="61"/>
      <c r="I1004" s="76"/>
    </row>
    <row r="1005" spans="3:9" ht="12.75">
      <c r="C1005" s="49"/>
      <c r="D1005" s="49"/>
      <c r="F1005" s="98"/>
      <c r="G1005" s="61"/>
      <c r="H1005" s="61"/>
      <c r="I1005" s="76"/>
    </row>
    <row r="1006" spans="3:9" ht="12.75">
      <c r="C1006" s="49"/>
      <c r="D1006" s="49"/>
      <c r="F1006" s="98"/>
      <c r="G1006" s="61"/>
      <c r="H1006" s="61"/>
      <c r="I1006" s="76"/>
    </row>
    <row r="1007" spans="3:9" ht="12.75">
      <c r="C1007" s="49"/>
      <c r="D1007" s="49"/>
      <c r="F1007" s="98"/>
      <c r="G1007" s="61"/>
      <c r="H1007" s="61"/>
      <c r="I1007" s="76"/>
    </row>
    <row r="1008" spans="3:9" ht="12.75">
      <c r="C1008" s="49"/>
      <c r="D1008" s="49"/>
      <c r="F1008" s="98"/>
      <c r="G1008" s="61"/>
      <c r="H1008" s="61"/>
      <c r="I1008" s="76"/>
    </row>
    <row r="1009" spans="3:9" ht="12.75">
      <c r="C1009" s="49"/>
      <c r="D1009" s="49"/>
      <c r="F1009" s="98"/>
      <c r="G1009" s="61"/>
      <c r="H1009" s="61"/>
      <c r="I1009" s="76"/>
    </row>
    <row r="1010" spans="3:9" ht="12.75">
      <c r="C1010" s="49"/>
      <c r="D1010" s="49"/>
      <c r="F1010" s="98"/>
      <c r="G1010" s="61"/>
      <c r="H1010" s="61"/>
      <c r="I1010" s="76"/>
    </row>
    <row r="1011" spans="3:9" ht="12.75">
      <c r="C1011" s="49"/>
      <c r="D1011" s="49"/>
      <c r="F1011" s="98"/>
      <c r="G1011" s="61"/>
      <c r="H1011" s="61"/>
      <c r="I1011" s="76"/>
    </row>
    <row r="1012" spans="3:9" ht="12.75">
      <c r="C1012" s="49"/>
      <c r="D1012" s="49"/>
      <c r="F1012" s="98"/>
      <c r="G1012" s="61"/>
      <c r="H1012" s="61"/>
      <c r="I1012" s="76"/>
    </row>
    <row r="1013" spans="3:9" ht="12.75">
      <c r="C1013" s="49"/>
      <c r="D1013" s="49"/>
      <c r="F1013" s="98"/>
      <c r="G1013" s="61"/>
      <c r="H1013" s="61"/>
      <c r="I1013" s="76"/>
    </row>
    <row r="1014" spans="3:9" ht="12.75">
      <c r="C1014" s="49"/>
      <c r="D1014" s="49"/>
      <c r="F1014" s="98"/>
      <c r="G1014" s="61"/>
      <c r="H1014" s="61"/>
      <c r="I1014" s="76"/>
    </row>
    <row r="1015" spans="3:9" ht="12.75">
      <c r="C1015" s="49"/>
      <c r="D1015" s="49"/>
      <c r="F1015" s="98"/>
      <c r="G1015" s="61"/>
      <c r="H1015" s="61"/>
      <c r="I1015" s="76"/>
    </row>
  </sheetData>
  <conditionalFormatting sqref="I25">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3" r:id="rId7" xr:uid="{00000000-0004-0000-0000-00000D000000}"/>
    <hyperlink ref="I24" r:id="rId8" xr:uid="{00000000-0004-0000-0000-00000E000000}"/>
    <hyperlink ref="J24" r:id="rId9" xr:uid="{00000000-0004-0000-0000-00000F000000}"/>
    <hyperlink ref="I25" r:id="rId10" xr:uid="{00000000-0004-0000-0000-000010000000}"/>
    <hyperlink ref="J25" r:id="rId11" xr:uid="{00000000-0004-0000-0000-000011000000}"/>
    <hyperlink ref="I26" r:id="rId12" xr:uid="{00000000-0004-0000-0000-000012000000}"/>
    <hyperlink ref="J26" r:id="rId13" xr:uid="{00000000-0004-0000-0000-000013000000}"/>
    <hyperlink ref="I8" r:id="rId14" xr:uid="{00000000-0004-0000-0000-00001A000000}"/>
    <hyperlink ref="J8" r:id="rId15" xr:uid="{00000000-0004-0000-0000-00001B000000}"/>
    <hyperlink ref="I13" r:id="rId16" xr:uid="{DEF7CDA4-B780-4EED-9596-F0F463775D66}"/>
    <hyperlink ref="J13" r:id="rId17" xr:uid="{762C4D6D-10F8-4B19-885D-588D2E22D552}"/>
    <hyperlink ref="I14" r:id="rId18" xr:uid="{63D1D5B9-03F3-4D98-9FBE-FA36E69861FA}"/>
    <hyperlink ref="I10" r:id="rId19" xr:uid="{3A6EFC13-7AAE-4D89-A21C-BE182EF5DB58}"/>
    <hyperlink ref="J10" r:id="rId20" xr:uid="{496148F0-89BC-4C24-BCF2-F3D3DEEE4F68}"/>
    <hyperlink ref="I21" r:id="rId21" xr:uid="{04F82166-D16A-4B89-87BE-991539705DC1}"/>
    <hyperlink ref="J21" r:id="rId22" xr:uid="{33536506-7CA8-42BB-BA9E-EF88FE7E64AD}"/>
    <hyperlink ref="J22" r:id="rId23" xr:uid="{8CB3639A-97D8-48AE-B3D2-68E7B55C83C9}"/>
    <hyperlink ref="I23" r:id="rId24" display="https://schema.org/identifier" xr:uid="{34F7966F-3E65-4E8A-A046-3C27CB6341BE}"/>
    <hyperlink ref="I11" r:id="rId25" xr:uid="{34A372DD-18F0-4164-9FE5-CBD372257A84}"/>
    <hyperlink ref="J11" r:id="rId26" xr:uid="{CEB8C469-FE1A-48A9-82D2-C6F769DFA276}"/>
    <hyperlink ref="I7" r:id="rId27" xr:uid="{5B2138DC-74C7-4A62-B344-73CAC1C50628}"/>
    <hyperlink ref="J7" r:id="rId28" xr:uid="{9CCF1F05-AC10-4419-8E5E-2CB2375A3291}"/>
    <hyperlink ref="I22"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59"/>
  <sheetViews>
    <sheetView tabSelected="1" zoomScale="80" zoomScaleNormal="80" workbookViewId="0">
      <pane ySplit="1" topLeftCell="A32" activePane="bottomLeft" state="frozen"/>
      <selection activeCell="E1" sqref="E1"/>
      <selection pane="bottomLeft" activeCell="C58" sqref="C58"/>
    </sheetView>
  </sheetViews>
  <sheetFormatPr defaultColWidth="14.42578125" defaultRowHeight="15.75" customHeight="1"/>
  <cols>
    <col min="1" max="1" width="23.5703125" style="80" customWidth="1"/>
    <col min="2" max="2" width="24.28515625" style="80" bestFit="1" customWidth="1"/>
    <col min="3" max="3" width="19.7109375" style="80" bestFit="1" customWidth="1"/>
    <col min="4" max="4" width="15.7109375" style="130" customWidth="1"/>
    <col min="5" max="5" width="11.28515625" style="135" bestFit="1" customWidth="1"/>
    <col min="6" max="6" width="52" style="80" customWidth="1"/>
    <col min="7" max="7" width="43.140625" style="80" customWidth="1"/>
    <col min="8" max="8" width="21.140625" style="80" customWidth="1"/>
    <col min="9" max="9" width="10.7109375" style="80" bestFit="1" customWidth="1"/>
    <col min="10" max="10" width="31.5703125" style="80" customWidth="1"/>
    <col min="11" max="11" width="26.140625" style="80" customWidth="1"/>
    <col min="12" max="12" width="18" style="80" customWidth="1"/>
    <col min="13" max="13" width="43.85546875" style="80" customWidth="1"/>
    <col min="14" max="16384" width="14.42578125" style="80"/>
  </cols>
  <sheetData>
    <row r="1" spans="1:13" ht="38.25">
      <c r="A1" s="79" t="s">
        <v>1</v>
      </c>
      <c r="B1" s="79" t="s">
        <v>2</v>
      </c>
      <c r="C1" s="79" t="s">
        <v>330</v>
      </c>
      <c r="D1" s="70" t="s">
        <v>193</v>
      </c>
      <c r="E1" s="132" t="s">
        <v>3</v>
      </c>
      <c r="F1" s="79" t="s">
        <v>4</v>
      </c>
      <c r="G1" s="79" t="s">
        <v>5</v>
      </c>
      <c r="H1" s="79" t="s">
        <v>6</v>
      </c>
      <c r="I1" s="79" t="s">
        <v>7</v>
      </c>
      <c r="J1" s="79" t="s">
        <v>8</v>
      </c>
      <c r="K1" s="79" t="s">
        <v>9</v>
      </c>
      <c r="L1" s="79" t="s">
        <v>10</v>
      </c>
      <c r="M1" s="106" t="s">
        <v>295</v>
      </c>
    </row>
    <row r="2" spans="1:13" ht="12.75">
      <c r="A2" s="153" t="s">
        <v>11</v>
      </c>
      <c r="B2" s="153"/>
      <c r="C2" s="153"/>
      <c r="D2" s="154"/>
      <c r="E2" s="155"/>
      <c r="F2" s="156"/>
      <c r="G2" s="156"/>
      <c r="H2" s="157"/>
      <c r="I2" s="157"/>
      <c r="J2" s="157"/>
      <c r="K2" s="156"/>
      <c r="L2" s="156"/>
      <c r="M2" s="125"/>
    </row>
    <row r="3" spans="1:13" ht="12.75">
      <c r="A3" s="21" t="s">
        <v>12</v>
      </c>
      <c r="E3" s="133">
        <v>1</v>
      </c>
      <c r="F3" s="21" t="s">
        <v>296</v>
      </c>
      <c r="G3" s="21"/>
      <c r="H3" s="21"/>
      <c r="I3" s="50" t="s">
        <v>16</v>
      </c>
      <c r="J3" s="81" t="s">
        <v>20</v>
      </c>
      <c r="K3" s="82" t="s">
        <v>26</v>
      </c>
      <c r="L3" s="83" t="str">
        <f>HYPERLINK("http://bioportal.bioontology.org/ontologies/EDAM/?p=classes&amp;conceptid=http%3A%2F%2Fedamontology.org%2Fdata_1188&amp;jump_to_nav=trueDOI","DOI")</f>
        <v>DOI</v>
      </c>
    </row>
    <row r="4" spans="1:13" ht="12.75">
      <c r="A4" s="21" t="s">
        <v>22</v>
      </c>
      <c r="E4" s="133">
        <v>1</v>
      </c>
      <c r="F4" s="21" t="s">
        <v>297</v>
      </c>
      <c r="G4" s="21"/>
      <c r="H4" s="84"/>
      <c r="I4" s="84" t="s">
        <v>21</v>
      </c>
      <c r="J4" s="81" t="s">
        <v>20</v>
      </c>
      <c r="K4" s="82" t="s">
        <v>26</v>
      </c>
    </row>
    <row r="5" spans="1:13" ht="12.75">
      <c r="A5" s="21" t="s">
        <v>30</v>
      </c>
      <c r="D5" s="130">
        <v>1</v>
      </c>
      <c r="E5" s="133">
        <v>1</v>
      </c>
      <c r="G5" s="21" t="s">
        <v>36</v>
      </c>
      <c r="H5" s="84"/>
      <c r="I5" s="84" t="s">
        <v>21</v>
      </c>
      <c r="J5" s="74" t="s">
        <v>210</v>
      </c>
      <c r="K5" s="82" t="s">
        <v>26</v>
      </c>
    </row>
    <row r="6" spans="1:13" ht="140.25">
      <c r="A6" s="21" t="s">
        <v>33</v>
      </c>
      <c r="D6" s="130">
        <v>1</v>
      </c>
      <c r="E6" s="133">
        <v>1</v>
      </c>
      <c r="F6" s="95" t="s">
        <v>300</v>
      </c>
      <c r="G6" s="21" t="s">
        <v>340</v>
      </c>
      <c r="H6" s="84"/>
      <c r="I6" s="168" t="s">
        <v>21</v>
      </c>
      <c r="J6" s="85" t="s">
        <v>34</v>
      </c>
      <c r="K6" s="82" t="s">
        <v>26</v>
      </c>
    </row>
    <row r="7" spans="1:13" ht="12.75">
      <c r="A7" s="127" t="s">
        <v>301</v>
      </c>
      <c r="B7" s="125"/>
      <c r="C7" s="125"/>
      <c r="D7" s="131"/>
      <c r="E7" s="134"/>
      <c r="F7" s="125"/>
      <c r="G7" s="125"/>
      <c r="H7" s="125"/>
      <c r="I7" s="125"/>
      <c r="J7" s="125"/>
      <c r="K7" s="125"/>
      <c r="L7" s="125"/>
      <c r="M7" s="125"/>
    </row>
    <row r="8" spans="1:13" ht="12.75">
      <c r="A8" s="21" t="s">
        <v>63</v>
      </c>
      <c r="D8" s="130">
        <v>1</v>
      </c>
      <c r="E8" s="133">
        <v>1</v>
      </c>
      <c r="F8" s="21" t="s">
        <v>64</v>
      </c>
      <c r="G8" s="21">
        <v>1843</v>
      </c>
      <c r="H8" s="21"/>
      <c r="I8" s="21" t="s">
        <v>65</v>
      </c>
      <c r="J8" s="88" t="str">
        <f>HYPERLINK("http://www.cropontology.org/terms/CO_715:0000253/","CO_715:0000253")</f>
        <v>CO_715:0000253</v>
      </c>
      <c r="K8" s="87" t="s">
        <v>45</v>
      </c>
    </row>
    <row r="9" spans="1:13" ht="12.75">
      <c r="A9" s="21" t="s">
        <v>67</v>
      </c>
      <c r="D9" s="130">
        <v>1</v>
      </c>
      <c r="E9" s="133" t="s">
        <v>41</v>
      </c>
      <c r="F9" s="21" t="s">
        <v>68</v>
      </c>
      <c r="G9" s="21">
        <v>1925</v>
      </c>
      <c r="H9" s="21"/>
      <c r="I9" s="21" t="s">
        <v>65</v>
      </c>
      <c r="J9" s="86" t="str">
        <f>HYPERLINK("http://www.cropontology.org/terms/CO_715:0000254/","CO_715:0000254")</f>
        <v>CO_715:0000254</v>
      </c>
      <c r="K9" s="87" t="s">
        <v>45</v>
      </c>
    </row>
    <row r="10" spans="1:13" ht="12.75">
      <c r="A10" s="21" t="s">
        <v>298</v>
      </c>
      <c r="D10" s="130">
        <v>1</v>
      </c>
      <c r="E10" s="133" t="s">
        <v>41</v>
      </c>
      <c r="F10" s="95" t="s">
        <v>299</v>
      </c>
      <c r="G10" s="21"/>
      <c r="H10" s="84"/>
      <c r="I10" s="84" t="s">
        <v>21</v>
      </c>
      <c r="J10" s="85" t="s">
        <v>34</v>
      </c>
      <c r="K10" s="82" t="s">
        <v>26</v>
      </c>
    </row>
    <row r="11" spans="1:13" ht="51">
      <c r="A11" s="21" t="s">
        <v>302</v>
      </c>
      <c r="D11" s="130">
        <v>1</v>
      </c>
      <c r="E11" s="133" t="s">
        <v>41</v>
      </c>
      <c r="F11" s="21" t="s">
        <v>70</v>
      </c>
      <c r="G11" s="21" t="s">
        <v>303</v>
      </c>
      <c r="H11" s="107" t="str">
        <f>HYPERLINK("http://purl.obolibrary.org/obo/AGRO_00000335","AGRO_00000335")</f>
        <v>AGRO_00000335</v>
      </c>
      <c r="I11" s="84" t="s">
        <v>21</v>
      </c>
      <c r="J11" s="107" t="str">
        <f>HYPERLINK("http://purl.obolibrary.org/obo/AGRO_00000343/","AGRO_00000343")</f>
        <v>AGRO_00000343</v>
      </c>
      <c r="K11" s="21" t="s">
        <v>304</v>
      </c>
      <c r="L11" s="21" t="s">
        <v>304</v>
      </c>
    </row>
    <row r="12" spans="1:13" ht="38.25">
      <c r="A12" s="21" t="s">
        <v>75</v>
      </c>
      <c r="E12" s="133" t="s">
        <v>41</v>
      </c>
      <c r="F12" s="21" t="s">
        <v>76</v>
      </c>
      <c r="G12" s="21">
        <v>16</v>
      </c>
      <c r="H12" s="21"/>
      <c r="I12" s="84" t="s">
        <v>65</v>
      </c>
      <c r="J12" s="86" t="str">
        <f>HYPERLINK("http://purl.obolibrary.org/obo/STATO_00000195","STATO_00000195")</f>
        <v>STATO_00000195</v>
      </c>
      <c r="K12" s="90" t="s">
        <v>77</v>
      </c>
      <c r="M12" s="21" t="s">
        <v>78</v>
      </c>
    </row>
    <row r="13" spans="1:13" ht="38.25">
      <c r="A13" s="21" t="s">
        <v>222</v>
      </c>
      <c r="E13" s="133" t="s">
        <v>41</v>
      </c>
      <c r="F13" s="21" t="s">
        <v>223</v>
      </c>
      <c r="G13" s="21"/>
      <c r="H13" s="71"/>
      <c r="I13" s="21" t="s">
        <v>92</v>
      </c>
      <c r="J13" s="107" t="str">
        <f>HYPERLINK("http://purl.obolibrary.org/obo/PATO_0001323/","PATO_0001323")</f>
        <v>PATO_0001323</v>
      </c>
      <c r="K13" s="108" t="s">
        <v>307</v>
      </c>
      <c r="L13" s="82"/>
      <c r="M13" s="21" t="s">
        <v>308</v>
      </c>
    </row>
    <row r="14" spans="1:13" ht="25.5">
      <c r="A14" s="21" t="s">
        <v>305</v>
      </c>
      <c r="E14" s="133" t="s">
        <v>41</v>
      </c>
      <c r="F14" s="21" t="s">
        <v>306</v>
      </c>
      <c r="G14" s="21"/>
      <c r="H14" s="71"/>
      <c r="I14" s="21" t="s">
        <v>92</v>
      </c>
      <c r="J14" s="107" t="str">
        <f>HYPERLINK("http://purl.obolibrary.org/obo/UO_0000047/","UO_0000047")</f>
        <v>UO_0000047</v>
      </c>
      <c r="K14" s="108" t="s">
        <v>309</v>
      </c>
      <c r="L14" s="82"/>
      <c r="M14" s="21"/>
    </row>
    <row r="15" spans="1:13" ht="12.75">
      <c r="A15" s="21" t="s">
        <v>79</v>
      </c>
      <c r="D15" s="130">
        <v>1</v>
      </c>
      <c r="E15" s="133" t="s">
        <v>41</v>
      </c>
      <c r="F15" s="21"/>
      <c r="G15" s="84">
        <v>2</v>
      </c>
      <c r="H15" s="84"/>
      <c r="I15" s="84" t="s">
        <v>65</v>
      </c>
      <c r="J15" s="89" t="str">
        <f>HYPERLINK("http://purl.obolibrary.org/obo/AGRO_00000305","AGRO_00000305")</f>
        <v>AGRO_00000305</v>
      </c>
      <c r="K15" s="21" t="s">
        <v>39</v>
      </c>
    </row>
    <row r="16" spans="1:13" ht="12.75">
      <c r="A16" s="21" t="s">
        <v>80</v>
      </c>
      <c r="D16" s="130">
        <v>1</v>
      </c>
      <c r="E16" s="133" t="s">
        <v>41</v>
      </c>
      <c r="F16" s="21"/>
      <c r="G16" s="84">
        <v>0</v>
      </c>
      <c r="H16" s="84"/>
      <c r="I16" s="84" t="s">
        <v>65</v>
      </c>
      <c r="J16" s="89" t="str">
        <f>HYPERLINK("http://purl.obolibrary.org/obo/AGRO_00000324","AGRO_00000324")</f>
        <v>AGRO_00000324</v>
      </c>
      <c r="K16" s="21" t="s">
        <v>39</v>
      </c>
      <c r="L16" s="21"/>
    </row>
    <row r="17" spans="1:13" ht="12.75">
      <c r="A17" s="21" t="s">
        <v>82</v>
      </c>
      <c r="D17" s="130">
        <v>1</v>
      </c>
      <c r="E17" s="133" t="s">
        <v>41</v>
      </c>
      <c r="F17" s="21"/>
      <c r="G17" s="84">
        <v>18</v>
      </c>
      <c r="H17" s="84"/>
      <c r="I17" s="84" t="s">
        <v>65</v>
      </c>
      <c r="J17" s="89" t="str">
        <f>HYPERLINK("http://purl.obolibrary.org/obo/AGRO_00000306","AGRO_00000306")</f>
        <v>AGRO_00000306</v>
      </c>
      <c r="K17" s="21" t="s">
        <v>39</v>
      </c>
      <c r="L17" s="21"/>
    </row>
    <row r="18" spans="1:13" ht="12.75">
      <c r="A18" s="21" t="s">
        <v>221</v>
      </c>
      <c r="D18" s="130">
        <v>1</v>
      </c>
      <c r="E18" s="133" t="s">
        <v>41</v>
      </c>
      <c r="F18" s="21"/>
      <c r="G18" s="84">
        <v>36</v>
      </c>
      <c r="H18" s="84"/>
      <c r="I18" s="84"/>
      <c r="J18" s="89"/>
      <c r="K18" s="21"/>
      <c r="L18" s="21"/>
    </row>
    <row r="19" spans="1:13" ht="25.5">
      <c r="A19" s="21" t="s">
        <v>85</v>
      </c>
      <c r="E19" s="133" t="s">
        <v>41</v>
      </c>
      <c r="F19" s="21" t="s">
        <v>86</v>
      </c>
      <c r="I19" s="21" t="s">
        <v>92</v>
      </c>
      <c r="J19" s="89" t="str">
        <f>HYPERLINK("http://purl.obolibrary.org/obo/AGRO_00000308","AGRO_00000308")</f>
        <v>AGRO_00000308</v>
      </c>
      <c r="K19" s="21" t="s">
        <v>39</v>
      </c>
    </row>
    <row r="20" spans="1:13" ht="25.5">
      <c r="A20" s="21" t="s">
        <v>87</v>
      </c>
      <c r="E20" s="133" t="s">
        <v>41</v>
      </c>
      <c r="F20" s="21" t="s">
        <v>88</v>
      </c>
      <c r="I20" s="21" t="s">
        <v>92</v>
      </c>
      <c r="J20" s="89" t="str">
        <f>HYPERLINK("http://purl.obolibrary.org/obo/AGRO_00000307","AGRO_00000307")</f>
        <v>AGRO_00000307</v>
      </c>
      <c r="K20" s="21" t="s">
        <v>39</v>
      </c>
    </row>
    <row r="21" spans="1:13" ht="25.5">
      <c r="A21" s="21" t="s">
        <v>90</v>
      </c>
      <c r="E21" s="133" t="s">
        <v>41</v>
      </c>
      <c r="F21" s="21" t="s">
        <v>91</v>
      </c>
      <c r="I21" s="84" t="s">
        <v>92</v>
      </c>
      <c r="J21" s="89" t="str">
        <f>HYPERLINK("http://purl.obolibrary.org/obo/AGRO_00000302","AGRO_00000302")</f>
        <v>AGRO_00000302</v>
      </c>
      <c r="K21" s="21" t="s">
        <v>39</v>
      </c>
    </row>
    <row r="22" spans="1:13" ht="25.5">
      <c r="A22" s="21" t="s">
        <v>93</v>
      </c>
      <c r="E22" s="133" t="s">
        <v>41</v>
      </c>
      <c r="F22" s="21" t="s">
        <v>94</v>
      </c>
      <c r="I22" s="21" t="s">
        <v>92</v>
      </c>
      <c r="J22" s="89" t="str">
        <f>HYPERLINK("http://purl.obolibrary.org/obo/AGRO_00000315","AGRO_00000315")</f>
        <v>AGRO_00000315</v>
      </c>
      <c r="K22" s="21" t="s">
        <v>39</v>
      </c>
    </row>
    <row r="23" spans="1:13" ht="25.5">
      <c r="A23" s="21" t="s">
        <v>96</v>
      </c>
      <c r="E23" s="133" t="s">
        <v>41</v>
      </c>
      <c r="F23" s="80" t="s">
        <v>310</v>
      </c>
      <c r="G23" s="80" t="s">
        <v>311</v>
      </c>
      <c r="I23" s="21" t="s">
        <v>339</v>
      </c>
      <c r="J23" s="89" t="str">
        <f>HYPERLINK("http://purl.obolibrary.org/obo/AGRO_00000320","AGRO_00000320")</f>
        <v>AGRO_00000320</v>
      </c>
      <c r="K23" s="21" t="s">
        <v>39</v>
      </c>
    </row>
    <row r="24" spans="1:13" ht="25.5">
      <c r="A24" s="21" t="s">
        <v>98</v>
      </c>
      <c r="D24" s="130">
        <v>1</v>
      </c>
      <c r="E24" s="133">
        <v>1</v>
      </c>
      <c r="G24" s="21">
        <v>1</v>
      </c>
      <c r="I24" s="21" t="s">
        <v>92</v>
      </c>
    </row>
    <row r="25" spans="1:13" s="97" customFormat="1" ht="12.75">
      <c r="A25" s="153" t="s">
        <v>99</v>
      </c>
      <c r="B25" s="125"/>
      <c r="C25" s="125"/>
      <c r="D25" s="131">
        <v>1</v>
      </c>
      <c r="E25" s="138" t="s">
        <v>53</v>
      </c>
      <c r="F25" s="121" t="s">
        <v>101</v>
      </c>
      <c r="G25" s="125"/>
      <c r="H25" s="125"/>
      <c r="I25" s="125"/>
      <c r="J25" s="149" t="s">
        <v>317</v>
      </c>
      <c r="K25" s="152" t="s">
        <v>26</v>
      </c>
      <c r="L25" s="125"/>
      <c r="M25" s="125"/>
    </row>
    <row r="26" spans="1:13" ht="38.25">
      <c r="B26" s="21" t="s">
        <v>157</v>
      </c>
      <c r="D26" s="130">
        <v>1</v>
      </c>
      <c r="E26" s="133">
        <v>1</v>
      </c>
      <c r="F26" s="21"/>
      <c r="G26" s="21" t="s">
        <v>102</v>
      </c>
      <c r="H26" s="91" t="str">
        <f>HYPERLINK("http://aims.fao.org/aos/agrovoc/c_8412","c_8412")</f>
        <v>c_8412</v>
      </c>
      <c r="I26" s="21" t="s">
        <v>21</v>
      </c>
      <c r="J26" s="89" t="str">
        <f>HYPERLINK("http://purl.obolibrary.org/obo/AGRO_00000325","AGRO_00000325")</f>
        <v>AGRO_00000325</v>
      </c>
      <c r="K26" s="21" t="s">
        <v>39</v>
      </c>
      <c r="L26" s="21" t="s">
        <v>103</v>
      </c>
      <c r="M26" s="80" t="s">
        <v>312</v>
      </c>
    </row>
    <row r="27" spans="1:13" ht="12.75">
      <c r="B27" s="21" t="s">
        <v>229</v>
      </c>
      <c r="D27" s="130">
        <v>1</v>
      </c>
      <c r="E27" s="133">
        <v>1</v>
      </c>
      <c r="F27" s="21" t="s">
        <v>314</v>
      </c>
      <c r="G27" s="21"/>
      <c r="H27" s="91"/>
      <c r="I27" s="21" t="s">
        <v>65</v>
      </c>
      <c r="J27" s="74" t="s">
        <v>321</v>
      </c>
      <c r="K27" s="82" t="s">
        <v>26</v>
      </c>
      <c r="L27" s="21"/>
    </row>
    <row r="28" spans="1:13" ht="12.75">
      <c r="B28" s="21" t="s">
        <v>230</v>
      </c>
      <c r="D28" s="130">
        <v>1</v>
      </c>
      <c r="E28" s="133">
        <v>1</v>
      </c>
      <c r="F28" s="21" t="s">
        <v>313</v>
      </c>
      <c r="G28" s="21"/>
      <c r="H28" s="91"/>
      <c r="I28" s="21" t="s">
        <v>65</v>
      </c>
      <c r="J28" s="74" t="s">
        <v>321</v>
      </c>
      <c r="K28" s="82" t="s">
        <v>26</v>
      </c>
      <c r="L28" s="21"/>
    </row>
    <row r="29" spans="1:13" s="97" customFormat="1" ht="12.75">
      <c r="A29" s="127" t="s">
        <v>246</v>
      </c>
      <c r="B29" s="121"/>
      <c r="C29" s="125"/>
      <c r="D29" s="131">
        <v>1</v>
      </c>
      <c r="E29" s="138" t="s">
        <v>106</v>
      </c>
      <c r="F29" s="121" t="s">
        <v>315</v>
      </c>
      <c r="G29" s="125"/>
      <c r="H29" s="139"/>
      <c r="I29" s="121"/>
      <c r="J29" s="149" t="s">
        <v>317</v>
      </c>
      <c r="K29" s="152" t="s">
        <v>26</v>
      </c>
      <c r="L29" s="121"/>
      <c r="M29" s="125"/>
    </row>
    <row r="30" spans="1:13" ht="12.75">
      <c r="A30" s="21"/>
      <c r="B30" s="21" t="s">
        <v>247</v>
      </c>
      <c r="D30" s="130">
        <v>1</v>
      </c>
      <c r="E30" s="133">
        <v>1</v>
      </c>
      <c r="F30" s="21" t="s">
        <v>318</v>
      </c>
      <c r="G30" s="109" t="s">
        <v>316</v>
      </c>
      <c r="H30" s="91"/>
      <c r="I30" s="21" t="s">
        <v>324</v>
      </c>
      <c r="J30" s="74" t="s">
        <v>210</v>
      </c>
      <c r="K30" s="82" t="s">
        <v>26</v>
      </c>
      <c r="L30" s="21"/>
    </row>
    <row r="31" spans="1:13" ht="12.75">
      <c r="A31" s="21"/>
      <c r="B31" s="21" t="s">
        <v>229</v>
      </c>
      <c r="D31" s="130">
        <v>1</v>
      </c>
      <c r="E31" s="133" t="s">
        <v>41</v>
      </c>
      <c r="F31" s="21" t="s">
        <v>319</v>
      </c>
      <c r="G31" s="21"/>
      <c r="H31" s="91"/>
      <c r="I31" s="21" t="s">
        <v>65</v>
      </c>
      <c r="J31" s="74" t="s">
        <v>321</v>
      </c>
      <c r="K31" s="82" t="s">
        <v>26</v>
      </c>
      <c r="L31" s="21"/>
    </row>
    <row r="32" spans="1:13" ht="12.75">
      <c r="A32" s="21"/>
      <c r="B32" s="21" t="s">
        <v>230</v>
      </c>
      <c r="D32" s="130">
        <v>1</v>
      </c>
      <c r="E32" s="133" t="s">
        <v>41</v>
      </c>
      <c r="F32" s="21" t="s">
        <v>320</v>
      </c>
      <c r="G32" s="21"/>
      <c r="H32" s="91"/>
      <c r="I32" s="21" t="s">
        <v>65</v>
      </c>
      <c r="J32" s="74" t="s">
        <v>321</v>
      </c>
      <c r="K32" s="82" t="s">
        <v>26</v>
      </c>
      <c r="L32" s="21"/>
    </row>
    <row r="33" spans="1:13" ht="25.5">
      <c r="A33" s="21"/>
      <c r="B33" s="21" t="s">
        <v>248</v>
      </c>
      <c r="D33" s="130">
        <v>1</v>
      </c>
      <c r="E33" s="133">
        <v>1</v>
      </c>
      <c r="F33" s="21" t="s">
        <v>322</v>
      </c>
      <c r="G33" s="21" t="s">
        <v>323</v>
      </c>
      <c r="H33" s="91"/>
      <c r="I33" s="21" t="s">
        <v>324</v>
      </c>
      <c r="J33" s="89"/>
      <c r="K33" s="21"/>
      <c r="L33" s="21"/>
    </row>
    <row r="34" spans="1:13" ht="25.5">
      <c r="A34" s="21"/>
      <c r="B34" s="21" t="s">
        <v>249</v>
      </c>
      <c r="D34" s="130">
        <v>1</v>
      </c>
      <c r="E34" s="133">
        <v>1</v>
      </c>
      <c r="F34" s="21" t="s">
        <v>325</v>
      </c>
      <c r="G34" s="21"/>
      <c r="H34" s="91"/>
      <c r="I34" s="21" t="s">
        <v>208</v>
      </c>
      <c r="J34" s="89"/>
      <c r="K34" s="21"/>
      <c r="L34" s="21"/>
    </row>
    <row r="35" spans="1:13" ht="25.5">
      <c r="A35" s="95"/>
      <c r="B35" s="165" t="s">
        <v>252</v>
      </c>
      <c r="C35" s="141"/>
      <c r="D35" s="142">
        <v>1</v>
      </c>
      <c r="E35" s="143" t="s">
        <v>53</v>
      </c>
      <c r="F35" s="140" t="s">
        <v>328</v>
      </c>
      <c r="G35" s="140"/>
      <c r="H35" s="144"/>
      <c r="I35" s="140"/>
      <c r="J35" s="148" t="s">
        <v>317</v>
      </c>
      <c r="K35" s="166" t="s">
        <v>26</v>
      </c>
      <c r="L35" s="140"/>
      <c r="M35" s="141"/>
    </row>
    <row r="36" spans="1:13" ht="12.75">
      <c r="C36" s="21" t="s">
        <v>250</v>
      </c>
      <c r="D36" s="130">
        <v>1</v>
      </c>
      <c r="E36" s="133">
        <v>1</v>
      </c>
      <c r="F36" s="21"/>
      <c r="G36" s="21">
        <v>1</v>
      </c>
      <c r="H36" s="91"/>
      <c r="I36" s="21" t="s">
        <v>65</v>
      </c>
      <c r="J36" s="89"/>
      <c r="K36" s="21"/>
      <c r="L36" s="21"/>
    </row>
    <row r="37" spans="1:13" ht="25.5">
      <c r="C37" s="21" t="s">
        <v>157</v>
      </c>
      <c r="D37" s="130">
        <v>1</v>
      </c>
      <c r="E37" s="133" t="s">
        <v>327</v>
      </c>
      <c r="F37" s="21" t="s">
        <v>326</v>
      </c>
      <c r="G37" s="21"/>
      <c r="H37" s="91" t="str">
        <f>HYPERLINK("http://aims.fao.org/aos/agrovoc/c_8412","c_8412")</f>
        <v>c_8412</v>
      </c>
      <c r="I37" s="21" t="s">
        <v>324</v>
      </c>
      <c r="J37" s="89" t="str">
        <f>HYPERLINK("http://purl.obolibrary.org/obo/AGRO_00000325","AGRO_00000325")</f>
        <v>AGRO_00000325</v>
      </c>
      <c r="K37" s="21" t="s">
        <v>39</v>
      </c>
      <c r="L37" s="21" t="s">
        <v>103</v>
      </c>
    </row>
    <row r="38" spans="1:13" ht="12.75">
      <c r="C38" s="21" t="s">
        <v>225</v>
      </c>
      <c r="D38" s="130">
        <v>1</v>
      </c>
      <c r="E38" s="133" t="s">
        <v>41</v>
      </c>
      <c r="F38" s="21"/>
      <c r="G38" s="21"/>
      <c r="H38" s="91"/>
      <c r="I38" s="21" t="s">
        <v>324</v>
      </c>
      <c r="J38" s="89"/>
      <c r="K38" s="21"/>
      <c r="L38" s="21"/>
    </row>
    <row r="39" spans="1:13" s="97" customFormat="1" ht="25.5">
      <c r="A39" s="127" t="s">
        <v>251</v>
      </c>
      <c r="B39" s="121"/>
      <c r="C39" s="125"/>
      <c r="D39" s="131">
        <v>1</v>
      </c>
      <c r="E39" s="138" t="s">
        <v>53</v>
      </c>
      <c r="F39" s="121" t="s">
        <v>332</v>
      </c>
      <c r="G39" s="121"/>
      <c r="H39" s="139"/>
      <c r="I39" s="121"/>
      <c r="J39" s="151" t="s">
        <v>329</v>
      </c>
      <c r="K39" s="121" t="s">
        <v>26</v>
      </c>
      <c r="L39" s="121"/>
      <c r="M39" s="125"/>
    </row>
    <row r="40" spans="1:13" ht="51">
      <c r="A40" s="21" t="s">
        <v>253</v>
      </c>
      <c r="B40" s="21"/>
      <c r="D40" s="130">
        <v>1</v>
      </c>
      <c r="E40" s="133">
        <v>1</v>
      </c>
      <c r="F40" s="21" t="s">
        <v>336</v>
      </c>
      <c r="G40" s="21" t="s">
        <v>342</v>
      </c>
      <c r="H40" s="107" t="str">
        <f>HYPERLINK("http://purl.obolibrary.org/obo/PECO_0007102","PECO_0007102")</f>
        <v>PECO_0007102</v>
      </c>
      <c r="I40" s="21" t="s">
        <v>324</v>
      </c>
      <c r="J40" s="74" t="s">
        <v>210</v>
      </c>
      <c r="K40" s="82" t="s">
        <v>26</v>
      </c>
      <c r="L40" s="21" t="s">
        <v>337</v>
      </c>
    </row>
    <row r="41" spans="1:13" ht="12.75">
      <c r="A41" s="21" t="s">
        <v>33</v>
      </c>
      <c r="B41" s="21"/>
      <c r="D41" s="130">
        <v>1</v>
      </c>
      <c r="E41" s="133" t="s">
        <v>41</v>
      </c>
      <c r="F41" s="21"/>
      <c r="G41" s="21"/>
      <c r="H41" s="91"/>
      <c r="I41" s="21" t="s">
        <v>324</v>
      </c>
      <c r="J41" s="85" t="s">
        <v>34</v>
      </c>
      <c r="K41" s="82" t="s">
        <v>26</v>
      </c>
      <c r="L41" s="21"/>
    </row>
    <row r="42" spans="1:13" ht="38.25">
      <c r="A42" s="21" t="s">
        <v>254</v>
      </c>
      <c r="B42" s="21"/>
      <c r="D42" s="130">
        <v>1</v>
      </c>
      <c r="E42" s="133">
        <v>1</v>
      </c>
      <c r="F42" s="21"/>
      <c r="G42" s="21" t="s">
        <v>334</v>
      </c>
      <c r="H42" s="91"/>
      <c r="I42" s="21" t="s">
        <v>324</v>
      </c>
      <c r="J42" s="89"/>
      <c r="K42" s="21"/>
      <c r="L42" s="21" t="s">
        <v>343</v>
      </c>
    </row>
    <row r="43" spans="1:13" ht="38.25">
      <c r="A43" s="21" t="s">
        <v>255</v>
      </c>
      <c r="B43" s="21"/>
      <c r="D43" s="130">
        <v>1</v>
      </c>
      <c r="E43" s="133">
        <v>1</v>
      </c>
      <c r="F43" s="21" t="s">
        <v>345</v>
      </c>
      <c r="G43" s="21" t="s">
        <v>344</v>
      </c>
      <c r="H43" s="91"/>
      <c r="I43" s="21" t="s">
        <v>324</v>
      </c>
      <c r="J43" s="89"/>
      <c r="K43" s="21"/>
      <c r="L43" s="21" t="s">
        <v>335</v>
      </c>
    </row>
    <row r="44" spans="1:13" s="97" customFormat="1" ht="25.5">
      <c r="B44" s="167" t="s">
        <v>256</v>
      </c>
      <c r="C44" s="141"/>
      <c r="D44" s="142">
        <v>1</v>
      </c>
      <c r="E44" s="143" t="s">
        <v>156</v>
      </c>
      <c r="F44" s="140" t="s">
        <v>331</v>
      </c>
      <c r="G44" s="140"/>
      <c r="H44" s="144"/>
      <c r="I44" s="140"/>
      <c r="J44" s="149" t="s">
        <v>317</v>
      </c>
      <c r="K44" s="152" t="s">
        <v>26</v>
      </c>
      <c r="L44" s="140"/>
      <c r="M44" s="141"/>
    </row>
    <row r="45" spans="1:13" s="97" customFormat="1" ht="12.75">
      <c r="B45" s="170" t="s">
        <v>266</v>
      </c>
      <c r="D45" s="136">
        <v>1</v>
      </c>
      <c r="E45" s="137" t="s">
        <v>333</v>
      </c>
      <c r="F45" s="109"/>
      <c r="G45" s="109"/>
      <c r="H45" s="110"/>
      <c r="I45" s="109"/>
      <c r="J45" s="107" t="str">
        <f>HYPERLINK("http://purl.obolibrary.org/obo/STATO_0000265","STATO_0000265")</f>
        <v>STATO_0000265</v>
      </c>
      <c r="K45" s="21" t="s">
        <v>77</v>
      </c>
      <c r="L45" s="109"/>
    </row>
    <row r="46" spans="1:13" ht="89.25">
      <c r="B46" s="95" t="s">
        <v>257</v>
      </c>
      <c r="D46" s="130">
        <v>1</v>
      </c>
      <c r="E46" s="133">
        <v>1</v>
      </c>
      <c r="F46" s="21" t="s">
        <v>348</v>
      </c>
      <c r="G46" s="21" t="s">
        <v>347</v>
      </c>
      <c r="H46" s="91"/>
      <c r="I46" s="21" t="s">
        <v>324</v>
      </c>
      <c r="J46" s="74" t="s">
        <v>210</v>
      </c>
      <c r="K46" s="82" t="s">
        <v>26</v>
      </c>
      <c r="L46" s="21" t="s">
        <v>346</v>
      </c>
    </row>
    <row r="47" spans="1:13" ht="12.75">
      <c r="B47" s="95" t="s">
        <v>258</v>
      </c>
      <c r="D47" s="130">
        <v>1</v>
      </c>
      <c r="E47" s="133" t="s">
        <v>41</v>
      </c>
      <c r="F47" s="21" t="s">
        <v>349</v>
      </c>
      <c r="G47" s="21">
        <v>96</v>
      </c>
      <c r="H47" s="91"/>
      <c r="I47" s="21" t="s">
        <v>92</v>
      </c>
      <c r="J47" s="89"/>
      <c r="K47" s="21"/>
      <c r="L47" s="21"/>
    </row>
    <row r="48" spans="1:13" ht="25.5">
      <c r="B48" s="95" t="s">
        <v>234</v>
      </c>
      <c r="D48" s="130">
        <v>1</v>
      </c>
      <c r="E48" s="133" t="s">
        <v>41</v>
      </c>
      <c r="F48" s="21" t="s">
        <v>350</v>
      </c>
      <c r="G48" s="21" t="s">
        <v>354</v>
      </c>
      <c r="H48" s="107" t="str">
        <f>HYPERLINK("http://purl.obolibrary.org/obo/UO_0000283","UO_0000283")</f>
        <v>UO_0000283</v>
      </c>
      <c r="I48" s="21" t="s">
        <v>324</v>
      </c>
      <c r="J48" s="89"/>
      <c r="K48" s="21"/>
      <c r="L48" s="21" t="s">
        <v>353</v>
      </c>
    </row>
    <row r="49" spans="1:13" ht="89.25">
      <c r="B49" s="95" t="s">
        <v>338</v>
      </c>
      <c r="D49" s="130">
        <v>1</v>
      </c>
      <c r="E49" s="133" t="s">
        <v>41</v>
      </c>
      <c r="F49" s="21" t="s">
        <v>351</v>
      </c>
      <c r="G49" s="21" t="s">
        <v>352</v>
      </c>
      <c r="H49" s="107" t="str">
        <f>HYPERLINK("http://purl.obolibrary.org/obo/AGRO_00000026","AGRO_00000026")</f>
        <v>AGRO_00000026</v>
      </c>
      <c r="I49" s="21" t="s">
        <v>324</v>
      </c>
      <c r="J49" s="89"/>
      <c r="K49" s="21"/>
      <c r="L49" s="21" t="s">
        <v>346</v>
      </c>
    </row>
    <row r="50" spans="1:13" ht="12.75">
      <c r="B50" s="95" t="s">
        <v>259</v>
      </c>
      <c r="D50" s="130">
        <v>1</v>
      </c>
      <c r="E50" s="133" t="s">
        <v>41</v>
      </c>
      <c r="F50" s="21" t="s">
        <v>355</v>
      </c>
      <c r="G50" s="21"/>
      <c r="H50" s="91" t="str">
        <f>HYPERLINK("http://aims.fao.org/aos/agrovoc/c_8412","c_8412")</f>
        <v>c_8412</v>
      </c>
      <c r="I50" s="21" t="s">
        <v>324</v>
      </c>
      <c r="J50" s="89" t="str">
        <f>HYPERLINK("http://purl.obolibrary.org/obo/AGRO_00000325","AGRO_00000325")</f>
        <v>AGRO_00000325</v>
      </c>
      <c r="K50" s="21" t="s">
        <v>39</v>
      </c>
      <c r="L50" s="21" t="s">
        <v>103</v>
      </c>
    </row>
    <row r="51" spans="1:13" ht="12.75">
      <c r="B51" s="80" t="s">
        <v>229</v>
      </c>
      <c r="D51" s="130">
        <v>1</v>
      </c>
      <c r="E51" s="133" t="s">
        <v>41</v>
      </c>
      <c r="F51" s="21"/>
      <c r="G51" s="21"/>
      <c r="H51" s="91"/>
      <c r="I51" s="21" t="s">
        <v>65</v>
      </c>
      <c r="J51" s="74" t="s">
        <v>321</v>
      </c>
      <c r="K51" s="82" t="s">
        <v>26</v>
      </c>
      <c r="L51" s="21"/>
    </row>
    <row r="52" spans="1:13" ht="12.75">
      <c r="B52" s="80" t="s">
        <v>230</v>
      </c>
      <c r="D52" s="130">
        <v>1</v>
      </c>
      <c r="E52" s="133" t="s">
        <v>41</v>
      </c>
      <c r="F52" s="21"/>
      <c r="G52" s="21"/>
      <c r="H52" s="91"/>
      <c r="I52" s="21" t="s">
        <v>65</v>
      </c>
      <c r="J52" s="74" t="s">
        <v>321</v>
      </c>
      <c r="K52" s="82" t="s">
        <v>26</v>
      </c>
      <c r="L52" s="21"/>
    </row>
    <row r="53" spans="1:13" ht="25.5">
      <c r="B53" s="80" t="s">
        <v>263</v>
      </c>
      <c r="D53" s="130">
        <v>1</v>
      </c>
      <c r="E53" s="133" t="s">
        <v>41</v>
      </c>
      <c r="F53" s="21" t="s">
        <v>356</v>
      </c>
      <c r="G53" s="21" t="s">
        <v>357</v>
      </c>
      <c r="H53" s="91"/>
      <c r="I53" s="21" t="s">
        <v>324</v>
      </c>
      <c r="J53" s="89"/>
      <c r="K53" s="21"/>
      <c r="L53" s="21"/>
    </row>
    <row r="54" spans="1:13" ht="12.75">
      <c r="B54" s="80" t="s">
        <v>260</v>
      </c>
      <c r="D54" s="130">
        <v>1</v>
      </c>
      <c r="E54" s="133" t="s">
        <v>41</v>
      </c>
      <c r="F54" s="21" t="s">
        <v>358</v>
      </c>
      <c r="G54" s="21" t="s">
        <v>362</v>
      </c>
      <c r="H54" s="107" t="str">
        <f>HYPERLINK("http://purl.obolibrary.org/obo/AGRO_00000040","AGRO_00000040")</f>
        <v>AGRO_00000040</v>
      </c>
      <c r="I54" s="21" t="s">
        <v>324</v>
      </c>
      <c r="J54" s="107" t="str">
        <f>HYPERLINK("http://purl.obolibrary.org/obo/AGRO_00000036","AGRO_00000036")</f>
        <v>AGRO_00000036</v>
      </c>
      <c r="K54" s="21" t="s">
        <v>39</v>
      </c>
      <c r="L54" s="21" t="s">
        <v>39</v>
      </c>
    </row>
    <row r="55" spans="1:13" ht="25.5">
      <c r="B55" s="80" t="s">
        <v>261</v>
      </c>
      <c r="D55" s="130">
        <v>1</v>
      </c>
      <c r="E55" s="133" t="s">
        <v>41</v>
      </c>
      <c r="F55" s="21" t="s">
        <v>360</v>
      </c>
      <c r="G55" s="21" t="s">
        <v>361</v>
      </c>
      <c r="H55" s="107" t="str">
        <f>HYPERLINK("http://purl.obolibrary.org/obo/CHEBI_91238","CHEBI_91238")</f>
        <v>CHEBI_91238</v>
      </c>
      <c r="I55" s="21" t="s">
        <v>324</v>
      </c>
      <c r="J55" s="89"/>
      <c r="K55" s="21"/>
      <c r="L55" s="21" t="s">
        <v>359</v>
      </c>
    </row>
    <row r="56" spans="1:13" ht="12.75">
      <c r="B56" s="80" t="s">
        <v>262</v>
      </c>
      <c r="D56" s="130">
        <v>1</v>
      </c>
      <c r="E56" s="133" t="s">
        <v>41</v>
      </c>
      <c r="F56" s="21"/>
      <c r="G56" s="21"/>
      <c r="H56" s="91"/>
      <c r="I56" s="168" t="s">
        <v>21</v>
      </c>
      <c r="J56" s="85" t="s">
        <v>34</v>
      </c>
      <c r="K56" s="82" t="s">
        <v>26</v>
      </c>
      <c r="L56" s="21"/>
    </row>
    <row r="57" spans="1:13" ht="12.75">
      <c r="A57" s="127" t="s">
        <v>394</v>
      </c>
      <c r="B57" s="121"/>
      <c r="C57" s="125"/>
      <c r="D57" s="131">
        <v>1</v>
      </c>
      <c r="E57" s="138" t="s">
        <v>106</v>
      </c>
      <c r="F57" s="121"/>
      <c r="G57" s="121"/>
      <c r="H57" s="139"/>
      <c r="I57" s="121"/>
      <c r="J57" s="149" t="s">
        <v>317</v>
      </c>
      <c r="K57" s="152" t="s">
        <v>26</v>
      </c>
      <c r="L57" s="121"/>
      <c r="M57" s="125"/>
    </row>
    <row r="58" spans="1:13" ht="63.75">
      <c r="B58" s="79" t="s">
        <v>363</v>
      </c>
      <c r="D58" s="130">
        <v>1</v>
      </c>
      <c r="E58" s="133" t="s">
        <v>333</v>
      </c>
      <c r="F58" s="21" t="s">
        <v>364</v>
      </c>
      <c r="G58" s="21"/>
      <c r="H58" s="91"/>
      <c r="I58" s="21"/>
      <c r="J58" s="107" t="str">
        <f>HYPERLINK("http://purl.obolibrary.org/obo/STATO_0000264","STATO_0000264")</f>
        <v>STATO_0000264</v>
      </c>
      <c r="K58" s="21" t="s">
        <v>77</v>
      </c>
      <c r="L58" s="21"/>
    </row>
    <row r="59" spans="1:13" ht="12.75">
      <c r="B59" s="21" t="s">
        <v>265</v>
      </c>
      <c r="D59" s="130">
        <v>1</v>
      </c>
      <c r="E59" s="133" t="s">
        <v>333</v>
      </c>
      <c r="F59" s="21"/>
      <c r="G59" s="21"/>
      <c r="H59" s="91"/>
      <c r="I59" s="21" t="s">
        <v>324</v>
      </c>
      <c r="J59" s="74" t="s">
        <v>210</v>
      </c>
      <c r="K59" s="82" t="s">
        <v>26</v>
      </c>
      <c r="L59" s="21"/>
    </row>
    <row r="60" spans="1:13" ht="12.75">
      <c r="B60" s="21" t="s">
        <v>229</v>
      </c>
      <c r="D60" s="130">
        <v>1</v>
      </c>
      <c r="E60" s="133" t="s">
        <v>41</v>
      </c>
      <c r="F60" s="21"/>
      <c r="G60" s="21"/>
      <c r="H60" s="91"/>
      <c r="I60" s="21" t="s">
        <v>65</v>
      </c>
      <c r="J60" s="74" t="s">
        <v>321</v>
      </c>
      <c r="K60" s="82" t="s">
        <v>26</v>
      </c>
      <c r="L60" s="21"/>
    </row>
    <row r="61" spans="1:13" ht="12.75">
      <c r="B61" s="21" t="s">
        <v>230</v>
      </c>
      <c r="D61" s="130">
        <v>1</v>
      </c>
      <c r="E61" s="133" t="s">
        <v>41</v>
      </c>
      <c r="F61" s="21"/>
      <c r="G61" s="21"/>
      <c r="H61" s="91"/>
      <c r="I61" s="21" t="s">
        <v>65</v>
      </c>
      <c r="J61" s="74" t="s">
        <v>321</v>
      </c>
      <c r="K61" s="82" t="s">
        <v>26</v>
      </c>
      <c r="L61" s="21"/>
    </row>
    <row r="62" spans="1:13" ht="12.75">
      <c r="B62" s="21" t="s">
        <v>225</v>
      </c>
      <c r="D62" s="130">
        <v>1</v>
      </c>
      <c r="E62" s="133" t="s">
        <v>41</v>
      </c>
      <c r="F62" s="21"/>
      <c r="G62" s="21"/>
      <c r="H62" s="91"/>
      <c r="I62" s="21" t="s">
        <v>324</v>
      </c>
      <c r="J62" s="85" t="s">
        <v>34</v>
      </c>
      <c r="K62" s="82" t="s">
        <v>26</v>
      </c>
      <c r="L62" s="21"/>
    </row>
    <row r="63" spans="1:13" ht="25.5">
      <c r="A63" s="97"/>
      <c r="B63" s="167" t="s">
        <v>256</v>
      </c>
      <c r="C63" s="141"/>
      <c r="D63" s="142">
        <v>1</v>
      </c>
      <c r="E63" s="143" t="s">
        <v>106</v>
      </c>
      <c r="F63" s="140"/>
      <c r="G63" s="140"/>
      <c r="H63" s="144"/>
      <c r="I63" s="140"/>
      <c r="J63" s="149" t="s">
        <v>317</v>
      </c>
      <c r="K63" s="152" t="s">
        <v>26</v>
      </c>
      <c r="L63" s="140"/>
      <c r="M63" s="141"/>
    </row>
    <row r="64" spans="1:13" s="97" customFormat="1" ht="12.75">
      <c r="B64" s="170"/>
      <c r="C64" s="169" t="s">
        <v>266</v>
      </c>
      <c r="D64" s="136">
        <v>1</v>
      </c>
      <c r="E64" s="137" t="s">
        <v>333</v>
      </c>
      <c r="F64" s="109"/>
      <c r="G64" s="109"/>
      <c r="H64" s="110"/>
      <c r="I64" s="109"/>
      <c r="J64" s="171" t="s">
        <v>395</v>
      </c>
      <c r="K64" s="172" t="s">
        <v>77</v>
      </c>
      <c r="L64" s="109"/>
    </row>
    <row r="65" spans="1:13" ht="12.75">
      <c r="B65" s="21"/>
      <c r="C65" s="80" t="s">
        <v>264</v>
      </c>
      <c r="D65" s="130">
        <v>1</v>
      </c>
      <c r="E65" s="133" t="s">
        <v>41</v>
      </c>
      <c r="F65" s="21"/>
      <c r="G65" s="21"/>
      <c r="H65" s="91"/>
      <c r="I65" s="21"/>
      <c r="J65" s="89"/>
      <c r="K65" s="21"/>
      <c r="L65" s="21"/>
    </row>
    <row r="66" spans="1:13" ht="12.75">
      <c r="A66" s="127" t="s">
        <v>267</v>
      </c>
      <c r="B66" s="121"/>
      <c r="C66" s="125"/>
      <c r="D66" s="131">
        <v>1</v>
      </c>
      <c r="E66" s="138"/>
      <c r="F66" s="121"/>
      <c r="G66" s="121"/>
      <c r="H66" s="139"/>
      <c r="I66" s="121"/>
      <c r="J66" s="149" t="s">
        <v>317</v>
      </c>
      <c r="K66" s="152" t="s">
        <v>26</v>
      </c>
      <c r="L66" s="121"/>
      <c r="M66" s="125"/>
    </row>
    <row r="67" spans="1:13" ht="12.75">
      <c r="B67" s="21" t="s">
        <v>268</v>
      </c>
      <c r="D67" s="130">
        <v>1</v>
      </c>
      <c r="E67" s="133" t="s">
        <v>333</v>
      </c>
      <c r="F67" s="21"/>
      <c r="G67" s="21"/>
      <c r="H67" s="91"/>
      <c r="I67" s="21" t="s">
        <v>324</v>
      </c>
      <c r="J67" s="89"/>
      <c r="K67" s="21"/>
      <c r="L67" s="21"/>
    </row>
    <row r="68" spans="1:13" ht="25.5">
      <c r="B68" s="21" t="s">
        <v>234</v>
      </c>
      <c r="D68" s="130">
        <v>1</v>
      </c>
      <c r="E68" s="133" t="s">
        <v>333</v>
      </c>
      <c r="F68" s="21"/>
      <c r="G68" s="21"/>
      <c r="H68" s="91"/>
      <c r="I68" s="21" t="s">
        <v>324</v>
      </c>
      <c r="J68" s="89"/>
      <c r="K68" s="21"/>
      <c r="L68" s="21" t="s">
        <v>353</v>
      </c>
    </row>
    <row r="69" spans="1:13" ht="12.75">
      <c r="B69" s="21" t="s">
        <v>269</v>
      </c>
      <c r="D69" s="130">
        <v>1</v>
      </c>
      <c r="E69" s="133" t="s">
        <v>41</v>
      </c>
      <c r="F69" s="21"/>
      <c r="G69" s="21"/>
      <c r="H69" s="91"/>
      <c r="I69" s="21" t="s">
        <v>324</v>
      </c>
      <c r="J69" s="89"/>
      <c r="K69" s="21"/>
      <c r="L69" s="21"/>
    </row>
    <row r="70" spans="1:13" ht="38.25">
      <c r="B70" s="21" t="s">
        <v>270</v>
      </c>
      <c r="D70" s="130">
        <v>1</v>
      </c>
      <c r="E70" s="133" t="s">
        <v>41</v>
      </c>
      <c r="F70" s="21"/>
      <c r="G70" s="21"/>
      <c r="H70" s="91"/>
      <c r="I70" s="21" t="s">
        <v>324</v>
      </c>
      <c r="J70" s="89"/>
      <c r="K70" s="21"/>
      <c r="L70" s="21" t="s">
        <v>343</v>
      </c>
    </row>
    <row r="71" spans="1:13" ht="12.75">
      <c r="B71" s="21" t="s">
        <v>271</v>
      </c>
      <c r="D71" s="130">
        <v>1</v>
      </c>
      <c r="E71" s="133" t="s">
        <v>41</v>
      </c>
      <c r="F71" s="21"/>
      <c r="G71" s="21"/>
      <c r="H71" s="91"/>
      <c r="I71" s="21" t="s">
        <v>324</v>
      </c>
      <c r="J71" s="89"/>
      <c r="K71" s="21"/>
      <c r="L71" s="21"/>
    </row>
    <row r="72" spans="1:13" ht="12.75">
      <c r="B72" s="21" t="s">
        <v>225</v>
      </c>
      <c r="D72" s="130">
        <v>1</v>
      </c>
      <c r="E72" s="133" t="s">
        <v>41</v>
      </c>
      <c r="F72" s="21"/>
      <c r="G72" s="21"/>
      <c r="H72" s="91"/>
      <c r="I72" s="21" t="s">
        <v>324</v>
      </c>
      <c r="J72" s="85" t="s">
        <v>34</v>
      </c>
      <c r="K72" s="82" t="s">
        <v>26</v>
      </c>
      <c r="L72" s="21"/>
    </row>
    <row r="73" spans="1:13" ht="12.75">
      <c r="B73" s="21"/>
      <c r="E73" s="133"/>
      <c r="F73" s="21"/>
      <c r="G73" s="21"/>
      <c r="H73" s="91"/>
      <c r="I73" s="21"/>
      <c r="J73" s="89"/>
      <c r="K73" s="21"/>
      <c r="L73" s="21"/>
    </row>
    <row r="74" spans="1:13" ht="12.75">
      <c r="B74" s="21"/>
      <c r="E74" s="133"/>
      <c r="F74" s="21"/>
      <c r="G74" s="21"/>
      <c r="H74" s="91"/>
      <c r="I74" s="21"/>
      <c r="J74" s="89"/>
      <c r="K74" s="21"/>
      <c r="L74" s="21"/>
    </row>
    <row r="75" spans="1:13" ht="12.75">
      <c r="B75" s="21"/>
      <c r="E75" s="133"/>
      <c r="F75" s="21"/>
      <c r="G75" s="21"/>
      <c r="H75" s="91"/>
      <c r="I75" s="21"/>
      <c r="J75" s="89"/>
      <c r="K75" s="21"/>
      <c r="L75" s="21"/>
    </row>
    <row r="76" spans="1:13" ht="12.75">
      <c r="B76" s="21"/>
      <c r="E76" s="133"/>
      <c r="F76" s="21"/>
      <c r="G76" s="21"/>
      <c r="H76" s="91"/>
      <c r="I76" s="21"/>
      <c r="J76" s="89"/>
      <c r="K76" s="21"/>
      <c r="L76" s="21"/>
    </row>
    <row r="77" spans="1:13" ht="12.75">
      <c r="B77" s="21"/>
      <c r="E77" s="133"/>
      <c r="F77" s="21"/>
      <c r="G77" s="21"/>
      <c r="H77" s="91"/>
      <c r="I77" s="21"/>
      <c r="J77" s="89"/>
      <c r="K77" s="21"/>
      <c r="L77" s="21"/>
    </row>
    <row r="78" spans="1:13" ht="12.75">
      <c r="B78" s="21"/>
      <c r="E78" s="133"/>
      <c r="F78" s="21"/>
      <c r="G78" s="21"/>
      <c r="I78" s="21"/>
      <c r="J78" s="92"/>
      <c r="K78" s="90"/>
      <c r="M78" s="21"/>
    </row>
    <row r="79" spans="1:13" ht="12.75">
      <c r="C79" s="21"/>
      <c r="E79" s="133"/>
      <c r="J79" s="92"/>
      <c r="K79" s="90"/>
    </row>
    <row r="80" spans="1:13" ht="12.75">
      <c r="B80" s="21"/>
      <c r="E80" s="133"/>
      <c r="G80" s="21"/>
      <c r="H80" s="91"/>
      <c r="I80" s="21"/>
      <c r="J80" s="92"/>
      <c r="K80" s="90"/>
      <c r="L80" s="21"/>
    </row>
    <row r="81" spans="2:12" ht="12.75">
      <c r="B81" s="21"/>
      <c r="E81" s="133"/>
      <c r="F81" s="21"/>
      <c r="G81" s="21"/>
      <c r="H81" s="88"/>
      <c r="I81" s="21"/>
      <c r="J81" s="92"/>
      <c r="K81" s="90"/>
      <c r="L81" s="21"/>
    </row>
    <row r="82" spans="2:12" ht="12.75">
      <c r="B82" s="21"/>
      <c r="E82" s="133"/>
      <c r="F82" s="21"/>
    </row>
    <row r="83" spans="2:12" ht="12.75">
      <c r="C83" s="21"/>
      <c r="E83" s="133"/>
      <c r="G83" s="21"/>
      <c r="H83" s="91"/>
      <c r="I83" s="21"/>
      <c r="J83" s="93"/>
      <c r="K83" s="21"/>
    </row>
    <row r="84" spans="2:12" ht="12.75">
      <c r="C84" s="21"/>
      <c r="E84" s="133"/>
      <c r="G84" s="21"/>
      <c r="H84" s="91"/>
      <c r="I84" s="21"/>
      <c r="J84" s="91"/>
      <c r="K84" s="21"/>
      <c r="L84" s="21"/>
    </row>
    <row r="85" spans="2:12" ht="12.75">
      <c r="E85" s="133"/>
    </row>
    <row r="86" spans="2:12" ht="12.75">
      <c r="E86" s="133"/>
    </row>
    <row r="87" spans="2:12" ht="12.75">
      <c r="E87" s="133"/>
    </row>
    <row r="88" spans="2:12" ht="12.75">
      <c r="E88" s="133"/>
    </row>
    <row r="89" spans="2:12" ht="12.75">
      <c r="E89" s="133"/>
    </row>
    <row r="90" spans="2:12" ht="12.75">
      <c r="E90" s="133"/>
    </row>
    <row r="91" spans="2:12" ht="12.75">
      <c r="E91" s="133"/>
    </row>
    <row r="92" spans="2:12" ht="12.75">
      <c r="E92" s="133"/>
    </row>
    <row r="93" spans="2:12" ht="12.75">
      <c r="E93" s="133"/>
    </row>
    <row r="94" spans="2:12" ht="12.75">
      <c r="E94" s="133"/>
    </row>
    <row r="95" spans="2:12" ht="12.75">
      <c r="E95" s="133"/>
    </row>
    <row r="96" spans="2:12" ht="12.75">
      <c r="E96" s="133"/>
    </row>
    <row r="97" spans="5:5" ht="12.75">
      <c r="E97" s="133"/>
    </row>
    <row r="98" spans="5:5" ht="12.75">
      <c r="E98" s="133"/>
    </row>
    <row r="99" spans="5:5" ht="12.75">
      <c r="E99" s="133"/>
    </row>
    <row r="100" spans="5:5" ht="12.75">
      <c r="E100" s="133"/>
    </row>
    <row r="101" spans="5:5" ht="12.75">
      <c r="E101" s="133"/>
    </row>
    <row r="102" spans="5:5" ht="12.75">
      <c r="E102" s="133"/>
    </row>
    <row r="103" spans="5:5" ht="12.75">
      <c r="E103" s="133"/>
    </row>
    <row r="104" spans="5:5" ht="12.75">
      <c r="E104" s="133"/>
    </row>
    <row r="105" spans="5:5" ht="12.75">
      <c r="E105" s="133"/>
    </row>
    <row r="106" spans="5:5" ht="12.75">
      <c r="E106" s="133"/>
    </row>
    <row r="107" spans="5:5" ht="12.75">
      <c r="E107" s="133"/>
    </row>
    <row r="108" spans="5:5" ht="12.75">
      <c r="E108" s="133"/>
    </row>
    <row r="109" spans="5:5" ht="12.75">
      <c r="E109" s="133"/>
    </row>
    <row r="110" spans="5:5" ht="12.75">
      <c r="E110" s="133"/>
    </row>
    <row r="111" spans="5:5" ht="12.75">
      <c r="E111" s="133"/>
    </row>
    <row r="112" spans="5:5" ht="12.75">
      <c r="E112" s="133"/>
    </row>
    <row r="113" spans="5:5" ht="12.75">
      <c r="E113" s="133"/>
    </row>
    <row r="114" spans="5:5" ht="12.75">
      <c r="E114" s="133"/>
    </row>
    <row r="115" spans="5:5" ht="12.75">
      <c r="E115" s="133"/>
    </row>
    <row r="116" spans="5:5" ht="12.75">
      <c r="E116" s="133"/>
    </row>
    <row r="117" spans="5:5" ht="12.75">
      <c r="E117" s="133"/>
    </row>
    <row r="118" spans="5:5" ht="12.75">
      <c r="E118" s="133"/>
    </row>
    <row r="119" spans="5:5" ht="12.75">
      <c r="E119" s="133"/>
    </row>
    <row r="120" spans="5:5" ht="12.75">
      <c r="E120" s="133"/>
    </row>
    <row r="121" spans="5:5" ht="12.75">
      <c r="E121" s="133"/>
    </row>
    <row r="122" spans="5:5" ht="12.75">
      <c r="E122" s="133"/>
    </row>
    <row r="123" spans="5:5" ht="12.75">
      <c r="E123" s="133"/>
    </row>
    <row r="124" spans="5:5" ht="12.75">
      <c r="E124" s="133"/>
    </row>
    <row r="125" spans="5:5" ht="12.75">
      <c r="E125" s="133"/>
    </row>
    <row r="126" spans="5:5" ht="12.75">
      <c r="E126" s="133"/>
    </row>
    <row r="127" spans="5:5" ht="12.75">
      <c r="E127" s="133"/>
    </row>
    <row r="128" spans="5:5" ht="12.75">
      <c r="E128" s="133"/>
    </row>
    <row r="129" spans="5:5" ht="12.75">
      <c r="E129" s="133"/>
    </row>
    <row r="130" spans="5:5" ht="12.75">
      <c r="E130" s="133"/>
    </row>
    <row r="131" spans="5:5" ht="12.75">
      <c r="E131" s="133"/>
    </row>
    <row r="132" spans="5:5" ht="12.75">
      <c r="E132" s="133"/>
    </row>
    <row r="133" spans="5:5" ht="12.75">
      <c r="E133" s="133"/>
    </row>
    <row r="134" spans="5:5" ht="12.75">
      <c r="E134" s="133"/>
    </row>
    <row r="135" spans="5:5" ht="12.75">
      <c r="E135" s="133"/>
    </row>
    <row r="136" spans="5:5" ht="12.75">
      <c r="E136" s="133"/>
    </row>
    <row r="137" spans="5:5" ht="12.75">
      <c r="E137" s="133"/>
    </row>
    <row r="138" spans="5:5" ht="12.75">
      <c r="E138" s="133"/>
    </row>
    <row r="139" spans="5:5" ht="12.75">
      <c r="E139" s="133"/>
    </row>
    <row r="140" spans="5:5" ht="12.75">
      <c r="E140" s="133"/>
    </row>
    <row r="141" spans="5:5" ht="12.75">
      <c r="E141" s="133"/>
    </row>
    <row r="142" spans="5:5" ht="12.75">
      <c r="E142" s="133"/>
    </row>
    <row r="143" spans="5:5" ht="12.75">
      <c r="E143" s="133"/>
    </row>
    <row r="144" spans="5:5" ht="12.75">
      <c r="E144" s="133"/>
    </row>
    <row r="145" spans="5:5" ht="12.75">
      <c r="E145" s="133"/>
    </row>
    <row r="146" spans="5:5" ht="12.75">
      <c r="E146" s="133"/>
    </row>
    <row r="147" spans="5:5" ht="12.75">
      <c r="E147" s="133"/>
    </row>
    <row r="148" spans="5:5" ht="12.75">
      <c r="E148" s="133"/>
    </row>
    <row r="149" spans="5:5" ht="12.75">
      <c r="E149" s="133"/>
    </row>
    <row r="150" spans="5:5" ht="12.75">
      <c r="E150" s="133"/>
    </row>
    <row r="151" spans="5:5" ht="12.75">
      <c r="E151" s="133"/>
    </row>
    <row r="152" spans="5:5" ht="12.75">
      <c r="E152" s="133"/>
    </row>
    <row r="153" spans="5:5" ht="12.75">
      <c r="E153" s="133"/>
    </row>
    <row r="154" spans="5:5" ht="12.75">
      <c r="E154" s="133"/>
    </row>
    <row r="155" spans="5:5" ht="12.75">
      <c r="E155" s="133"/>
    </row>
    <row r="156" spans="5:5" ht="12.75">
      <c r="E156" s="133"/>
    </row>
    <row r="157" spans="5:5" ht="12.75">
      <c r="E157" s="133"/>
    </row>
    <row r="158" spans="5:5" ht="12.75">
      <c r="E158" s="133"/>
    </row>
    <row r="159" spans="5:5" ht="12.75">
      <c r="E159" s="133"/>
    </row>
    <row r="160" spans="5:5" ht="12.75">
      <c r="E160" s="133"/>
    </row>
    <row r="161" spans="5:5" ht="12.75">
      <c r="E161" s="133"/>
    </row>
    <row r="162" spans="5:5" ht="12.75">
      <c r="E162" s="133"/>
    </row>
    <row r="163" spans="5:5" ht="12.75">
      <c r="E163" s="133"/>
    </row>
    <row r="164" spans="5:5" ht="12.75">
      <c r="E164" s="133"/>
    </row>
    <row r="165" spans="5:5" ht="12.75">
      <c r="E165" s="133"/>
    </row>
    <row r="166" spans="5:5" ht="12.75">
      <c r="E166" s="133"/>
    </row>
    <row r="167" spans="5:5" ht="12.75">
      <c r="E167" s="133"/>
    </row>
    <row r="168" spans="5:5" ht="12.75">
      <c r="E168" s="133"/>
    </row>
    <row r="169" spans="5:5" ht="12.75">
      <c r="E169" s="133"/>
    </row>
    <row r="170" spans="5:5" ht="12.75">
      <c r="E170" s="133"/>
    </row>
    <row r="171" spans="5:5" ht="12.75">
      <c r="E171" s="133"/>
    </row>
    <row r="172" spans="5:5" ht="12.75">
      <c r="E172" s="133"/>
    </row>
    <row r="173" spans="5:5" ht="12.75">
      <c r="E173" s="133"/>
    </row>
    <row r="174" spans="5:5" ht="12.75">
      <c r="E174" s="133"/>
    </row>
    <row r="175" spans="5:5" ht="12.75">
      <c r="E175" s="133"/>
    </row>
    <row r="176" spans="5:5" ht="12.75">
      <c r="E176" s="133"/>
    </row>
    <row r="177" spans="5:5" ht="12.75">
      <c r="E177" s="133"/>
    </row>
    <row r="178" spans="5:5" ht="12.75">
      <c r="E178" s="133"/>
    </row>
    <row r="179" spans="5:5" ht="12.75">
      <c r="E179" s="133"/>
    </row>
    <row r="180" spans="5:5" ht="12.75">
      <c r="E180" s="133"/>
    </row>
    <row r="181" spans="5:5" ht="12.75">
      <c r="E181" s="133"/>
    </row>
    <row r="182" spans="5:5" ht="12.75">
      <c r="E182" s="133"/>
    </row>
    <row r="183" spans="5:5" ht="12.75">
      <c r="E183" s="133"/>
    </row>
    <row r="184" spans="5:5" ht="12.75">
      <c r="E184" s="133"/>
    </row>
    <row r="185" spans="5:5" ht="12.75">
      <c r="E185" s="133"/>
    </row>
    <row r="186" spans="5:5" ht="12.75">
      <c r="E186" s="133"/>
    </row>
    <row r="187" spans="5:5" ht="12.75">
      <c r="E187" s="133"/>
    </row>
    <row r="188" spans="5:5" ht="12.75">
      <c r="E188" s="133"/>
    </row>
    <row r="189" spans="5:5" ht="12.75">
      <c r="E189" s="133"/>
    </row>
    <row r="190" spans="5:5" ht="12.75">
      <c r="E190" s="133"/>
    </row>
    <row r="191" spans="5:5" ht="12.75">
      <c r="E191" s="133"/>
    </row>
    <row r="192" spans="5:5" ht="12.75">
      <c r="E192" s="133"/>
    </row>
    <row r="193" spans="5:5" ht="12.75">
      <c r="E193" s="133"/>
    </row>
    <row r="194" spans="5:5" ht="12.75">
      <c r="E194" s="133"/>
    </row>
    <row r="195" spans="5:5" ht="12.75">
      <c r="E195" s="133"/>
    </row>
    <row r="196" spans="5:5" ht="12.75">
      <c r="E196" s="133"/>
    </row>
    <row r="197" spans="5:5" ht="12.75">
      <c r="E197" s="133"/>
    </row>
    <row r="198" spans="5:5" ht="12.75">
      <c r="E198" s="133"/>
    </row>
    <row r="199" spans="5:5" ht="12.75">
      <c r="E199" s="133"/>
    </row>
    <row r="200" spans="5:5" ht="12.75">
      <c r="E200" s="133"/>
    </row>
    <row r="201" spans="5:5" ht="12.75">
      <c r="E201" s="133"/>
    </row>
    <row r="202" spans="5:5" ht="12.75">
      <c r="E202" s="133"/>
    </row>
    <row r="203" spans="5:5" ht="12.75">
      <c r="E203" s="133"/>
    </row>
    <row r="204" spans="5:5" ht="12.75">
      <c r="E204" s="133"/>
    </row>
    <row r="205" spans="5:5" ht="12.75">
      <c r="E205" s="133"/>
    </row>
    <row r="206" spans="5:5" ht="12.75">
      <c r="E206" s="133"/>
    </row>
    <row r="207" spans="5:5" ht="12.75">
      <c r="E207" s="133"/>
    </row>
    <row r="208" spans="5:5" ht="12.75">
      <c r="E208" s="133"/>
    </row>
    <row r="209" spans="5:5" ht="12.75">
      <c r="E209" s="133"/>
    </row>
    <row r="210" spans="5:5" ht="12.75">
      <c r="E210" s="133"/>
    </row>
    <row r="211" spans="5:5" ht="12.75">
      <c r="E211" s="133"/>
    </row>
    <row r="212" spans="5:5" ht="12.75">
      <c r="E212" s="133"/>
    </row>
    <row r="213" spans="5:5" ht="12.75">
      <c r="E213" s="133"/>
    </row>
    <row r="214" spans="5:5" ht="12.75">
      <c r="E214" s="133"/>
    </row>
    <row r="215" spans="5:5" ht="12.75">
      <c r="E215" s="133"/>
    </row>
    <row r="216" spans="5:5" ht="12.75">
      <c r="E216" s="133"/>
    </row>
    <row r="217" spans="5:5" ht="12.75">
      <c r="E217" s="133"/>
    </row>
    <row r="218" spans="5:5" ht="12.75">
      <c r="E218" s="133"/>
    </row>
    <row r="219" spans="5:5" ht="12.75">
      <c r="E219" s="133"/>
    </row>
    <row r="220" spans="5:5" ht="12.75">
      <c r="E220" s="133"/>
    </row>
    <row r="221" spans="5:5" ht="12.75">
      <c r="E221" s="133"/>
    </row>
    <row r="222" spans="5:5" ht="12.75">
      <c r="E222" s="133"/>
    </row>
    <row r="223" spans="5:5" ht="12.75">
      <c r="E223" s="133"/>
    </row>
    <row r="224" spans="5:5" ht="12.75">
      <c r="E224" s="133"/>
    </row>
    <row r="225" spans="5:5" ht="12.75">
      <c r="E225" s="133"/>
    </row>
    <row r="226" spans="5:5" ht="12.75">
      <c r="E226" s="133"/>
    </row>
    <row r="227" spans="5:5" ht="12.75">
      <c r="E227" s="133"/>
    </row>
    <row r="228" spans="5:5" ht="12.75">
      <c r="E228" s="133"/>
    </row>
    <row r="229" spans="5:5" ht="12.75">
      <c r="E229" s="133"/>
    </row>
    <row r="230" spans="5:5" ht="12.75">
      <c r="E230" s="133"/>
    </row>
    <row r="231" spans="5:5" ht="12.75">
      <c r="E231" s="133"/>
    </row>
    <row r="232" spans="5:5" ht="12.75">
      <c r="E232" s="133"/>
    </row>
    <row r="233" spans="5:5" ht="12.75">
      <c r="E233" s="133"/>
    </row>
    <row r="234" spans="5:5" ht="12.75">
      <c r="E234" s="133"/>
    </row>
    <row r="235" spans="5:5" ht="12.75">
      <c r="E235" s="133"/>
    </row>
    <row r="236" spans="5:5" ht="12.75">
      <c r="E236" s="133"/>
    </row>
    <row r="237" spans="5:5" ht="12.75">
      <c r="E237" s="133"/>
    </row>
    <row r="238" spans="5:5" ht="12.75">
      <c r="E238" s="133"/>
    </row>
    <row r="239" spans="5:5" ht="12.75">
      <c r="E239" s="133"/>
    </row>
    <row r="240" spans="5:5" ht="12.75">
      <c r="E240" s="133"/>
    </row>
    <row r="241" spans="5:5" ht="12.75">
      <c r="E241" s="133"/>
    </row>
    <row r="242" spans="5:5" ht="12.75">
      <c r="E242" s="133"/>
    </row>
    <row r="243" spans="5:5" ht="12.75">
      <c r="E243" s="133"/>
    </row>
    <row r="244" spans="5:5" ht="12.75">
      <c r="E244" s="133"/>
    </row>
    <row r="245" spans="5:5" ht="12.75">
      <c r="E245" s="133"/>
    </row>
    <row r="246" spans="5:5" ht="12.75">
      <c r="E246" s="133"/>
    </row>
    <row r="247" spans="5:5" ht="12.75">
      <c r="E247" s="133"/>
    </row>
    <row r="248" spans="5:5" ht="12.75">
      <c r="E248" s="133"/>
    </row>
    <row r="249" spans="5:5" ht="12.75">
      <c r="E249" s="133"/>
    </row>
    <row r="250" spans="5:5" ht="12.75">
      <c r="E250" s="133"/>
    </row>
    <row r="251" spans="5:5" ht="12.75">
      <c r="E251" s="133"/>
    </row>
    <row r="252" spans="5:5" ht="12.75">
      <c r="E252" s="133"/>
    </row>
    <row r="253" spans="5:5" ht="12.75">
      <c r="E253" s="133"/>
    </row>
    <row r="254" spans="5:5" ht="12.75">
      <c r="E254" s="133"/>
    </row>
    <row r="255" spans="5:5" ht="12.75">
      <c r="E255" s="133"/>
    </row>
    <row r="256" spans="5:5" ht="12.75">
      <c r="E256" s="133"/>
    </row>
    <row r="257" spans="5:5" ht="12.75">
      <c r="E257" s="133"/>
    </row>
    <row r="258" spans="5:5" ht="12.75">
      <c r="E258" s="133"/>
    </row>
    <row r="259" spans="5:5" ht="12.75">
      <c r="E259" s="133"/>
    </row>
    <row r="260" spans="5:5" ht="12.75">
      <c r="E260" s="133"/>
    </row>
    <row r="261" spans="5:5" ht="12.75">
      <c r="E261" s="133"/>
    </row>
    <row r="262" spans="5:5" ht="12.75">
      <c r="E262" s="133"/>
    </row>
    <row r="263" spans="5:5" ht="12.75">
      <c r="E263" s="133"/>
    </row>
    <row r="264" spans="5:5" ht="12.75">
      <c r="E264" s="133"/>
    </row>
    <row r="265" spans="5:5" ht="12.75">
      <c r="E265" s="133"/>
    </row>
    <row r="266" spans="5:5" ht="12.75">
      <c r="E266" s="133"/>
    </row>
    <row r="267" spans="5:5" ht="12.75">
      <c r="E267" s="133"/>
    </row>
    <row r="268" spans="5:5" ht="12.75">
      <c r="E268" s="133"/>
    </row>
    <row r="269" spans="5:5" ht="12.75">
      <c r="E269" s="133"/>
    </row>
    <row r="270" spans="5:5" ht="12.75">
      <c r="E270" s="133"/>
    </row>
    <row r="271" spans="5:5" ht="12.75">
      <c r="E271" s="133"/>
    </row>
    <row r="272" spans="5:5" ht="12.75">
      <c r="E272" s="133"/>
    </row>
    <row r="273" spans="5:5" ht="12.75">
      <c r="E273" s="133"/>
    </row>
    <row r="274" spans="5:5" ht="12.75">
      <c r="E274" s="133"/>
    </row>
    <row r="275" spans="5:5" ht="12.75">
      <c r="E275" s="133"/>
    </row>
    <row r="276" spans="5:5" ht="12.75">
      <c r="E276" s="133"/>
    </row>
    <row r="277" spans="5:5" ht="12.75">
      <c r="E277" s="133"/>
    </row>
    <row r="278" spans="5:5" ht="12.75">
      <c r="E278" s="133"/>
    </row>
    <row r="279" spans="5:5" ht="12.75">
      <c r="E279" s="133"/>
    </row>
    <row r="280" spans="5:5" ht="12.75">
      <c r="E280" s="133"/>
    </row>
    <row r="281" spans="5:5" ht="12.75">
      <c r="E281" s="133"/>
    </row>
    <row r="282" spans="5:5" ht="12.75">
      <c r="E282" s="133"/>
    </row>
    <row r="283" spans="5:5" ht="12.75">
      <c r="E283" s="133"/>
    </row>
    <row r="284" spans="5:5" ht="12.75">
      <c r="E284" s="133"/>
    </row>
    <row r="285" spans="5:5" ht="12.75">
      <c r="E285" s="133"/>
    </row>
    <row r="286" spans="5:5" ht="12.75">
      <c r="E286" s="133"/>
    </row>
    <row r="287" spans="5:5" ht="12.75">
      <c r="E287" s="133"/>
    </row>
    <row r="288" spans="5:5" ht="12.75">
      <c r="E288" s="133"/>
    </row>
    <row r="289" spans="5:5" ht="12.75">
      <c r="E289" s="133"/>
    </row>
    <row r="290" spans="5:5" ht="12.75">
      <c r="E290" s="133"/>
    </row>
    <row r="291" spans="5:5" ht="12.75">
      <c r="E291" s="133"/>
    </row>
    <row r="292" spans="5:5" ht="12.75">
      <c r="E292" s="133"/>
    </row>
    <row r="293" spans="5:5" ht="12.75">
      <c r="E293" s="133"/>
    </row>
    <row r="294" spans="5:5" ht="12.75">
      <c r="E294" s="133"/>
    </row>
    <row r="295" spans="5:5" ht="12.75">
      <c r="E295" s="133"/>
    </row>
    <row r="296" spans="5:5" ht="12.75">
      <c r="E296" s="133"/>
    </row>
    <row r="297" spans="5:5" ht="12.75">
      <c r="E297" s="133"/>
    </row>
    <row r="298" spans="5:5" ht="12.75">
      <c r="E298" s="133"/>
    </row>
    <row r="299" spans="5:5" ht="12.75">
      <c r="E299" s="133"/>
    </row>
    <row r="300" spans="5:5" ht="12.75">
      <c r="E300" s="133"/>
    </row>
    <row r="301" spans="5:5" ht="12.75">
      <c r="E301" s="133"/>
    </row>
    <row r="302" spans="5:5" ht="12.75">
      <c r="E302" s="133"/>
    </row>
    <row r="303" spans="5:5" ht="12.75">
      <c r="E303" s="133"/>
    </row>
    <row r="304" spans="5:5" ht="12.75">
      <c r="E304" s="133"/>
    </row>
    <row r="305" spans="5:5" ht="12.75">
      <c r="E305" s="133"/>
    </row>
    <row r="306" spans="5:5" ht="12.75">
      <c r="E306" s="133"/>
    </row>
    <row r="307" spans="5:5" ht="12.75">
      <c r="E307" s="133"/>
    </row>
    <row r="308" spans="5:5" ht="12.75">
      <c r="E308" s="133"/>
    </row>
    <row r="309" spans="5:5" ht="12.75">
      <c r="E309" s="133"/>
    </row>
    <row r="310" spans="5:5" ht="12.75">
      <c r="E310" s="133"/>
    </row>
    <row r="311" spans="5:5" ht="12.75">
      <c r="E311" s="133"/>
    </row>
    <row r="312" spans="5:5" ht="12.75">
      <c r="E312" s="133"/>
    </row>
    <row r="313" spans="5:5" ht="12.75">
      <c r="E313" s="133"/>
    </row>
    <row r="314" spans="5:5" ht="12.75">
      <c r="E314" s="133"/>
    </row>
    <row r="315" spans="5:5" ht="12.75">
      <c r="E315" s="133"/>
    </row>
    <row r="316" spans="5:5" ht="12.75">
      <c r="E316" s="133"/>
    </row>
    <row r="317" spans="5:5" ht="12.75">
      <c r="E317" s="133"/>
    </row>
    <row r="318" spans="5:5" ht="12.75">
      <c r="E318" s="133"/>
    </row>
    <row r="319" spans="5:5" ht="12.75">
      <c r="E319" s="133"/>
    </row>
    <row r="320" spans="5:5" ht="12.75">
      <c r="E320" s="133"/>
    </row>
    <row r="321" spans="5:5" ht="12.75">
      <c r="E321" s="133"/>
    </row>
    <row r="322" spans="5:5" ht="12.75">
      <c r="E322" s="133"/>
    </row>
    <row r="323" spans="5:5" ht="12.75">
      <c r="E323" s="133"/>
    </row>
    <row r="324" spans="5:5" ht="12.75">
      <c r="E324" s="133"/>
    </row>
    <row r="325" spans="5:5" ht="12.75">
      <c r="E325" s="133"/>
    </row>
    <row r="326" spans="5:5" ht="12.75">
      <c r="E326" s="133"/>
    </row>
    <row r="327" spans="5:5" ht="12.75">
      <c r="E327" s="133"/>
    </row>
    <row r="328" spans="5:5" ht="12.75">
      <c r="E328" s="133"/>
    </row>
    <row r="329" spans="5:5" ht="12.75">
      <c r="E329" s="133"/>
    </row>
    <row r="330" spans="5:5" ht="12.75">
      <c r="E330" s="133"/>
    </row>
    <row r="331" spans="5:5" ht="12.75">
      <c r="E331" s="133"/>
    </row>
    <row r="332" spans="5:5" ht="12.75">
      <c r="E332" s="133"/>
    </row>
    <row r="333" spans="5:5" ht="12.75">
      <c r="E333" s="133"/>
    </row>
    <row r="334" spans="5:5" ht="12.75">
      <c r="E334" s="133"/>
    </row>
    <row r="335" spans="5:5" ht="12.75">
      <c r="E335" s="133"/>
    </row>
    <row r="336" spans="5:5" ht="12.75">
      <c r="E336" s="133"/>
    </row>
    <row r="337" spans="5:5" ht="12.75">
      <c r="E337" s="133"/>
    </row>
    <row r="338" spans="5:5" ht="12.75">
      <c r="E338" s="133"/>
    </row>
    <row r="339" spans="5:5" ht="12.75">
      <c r="E339" s="133"/>
    </row>
    <row r="340" spans="5:5" ht="12.75">
      <c r="E340" s="133"/>
    </row>
    <row r="341" spans="5:5" ht="12.75">
      <c r="E341" s="133"/>
    </row>
    <row r="342" spans="5:5" ht="12.75">
      <c r="E342" s="133"/>
    </row>
    <row r="343" spans="5:5" ht="12.75">
      <c r="E343" s="133"/>
    </row>
    <row r="344" spans="5:5" ht="12.75">
      <c r="E344" s="133"/>
    </row>
    <row r="345" spans="5:5" ht="12.75">
      <c r="E345" s="133"/>
    </row>
    <row r="346" spans="5:5" ht="12.75">
      <c r="E346" s="133"/>
    </row>
    <row r="347" spans="5:5" ht="12.75">
      <c r="E347" s="133"/>
    </row>
    <row r="348" spans="5:5" ht="12.75">
      <c r="E348" s="133"/>
    </row>
    <row r="349" spans="5:5" ht="12.75">
      <c r="E349" s="133"/>
    </row>
    <row r="350" spans="5:5" ht="12.75">
      <c r="E350" s="133"/>
    </row>
    <row r="351" spans="5:5" ht="12.75">
      <c r="E351" s="133"/>
    </row>
    <row r="352" spans="5:5" ht="12.75">
      <c r="E352" s="133"/>
    </row>
    <row r="353" spans="5:5" ht="12.75">
      <c r="E353" s="133"/>
    </row>
    <row r="354" spans="5:5" ht="12.75">
      <c r="E354" s="133"/>
    </row>
    <row r="355" spans="5:5" ht="12.75">
      <c r="E355" s="133"/>
    </row>
    <row r="356" spans="5:5" ht="12.75">
      <c r="E356" s="133"/>
    </row>
    <row r="357" spans="5:5" ht="12.75">
      <c r="E357" s="133"/>
    </row>
    <row r="358" spans="5:5" ht="12.75">
      <c r="E358" s="133"/>
    </row>
    <row r="359" spans="5:5" ht="12.75">
      <c r="E359" s="133"/>
    </row>
    <row r="360" spans="5:5" ht="12.75">
      <c r="E360" s="133"/>
    </row>
    <row r="361" spans="5:5" ht="12.75">
      <c r="E361" s="133"/>
    </row>
    <row r="362" spans="5:5" ht="12.75">
      <c r="E362" s="133"/>
    </row>
    <row r="363" spans="5:5" ht="12.75">
      <c r="E363" s="133"/>
    </row>
    <row r="364" spans="5:5" ht="12.75">
      <c r="E364" s="133"/>
    </row>
    <row r="365" spans="5:5" ht="12.75">
      <c r="E365" s="133"/>
    </row>
    <row r="366" spans="5:5" ht="12.75">
      <c r="E366" s="133"/>
    </row>
    <row r="367" spans="5:5" ht="12.75">
      <c r="E367" s="133"/>
    </row>
    <row r="368" spans="5:5" ht="12.75">
      <c r="E368" s="133"/>
    </row>
    <row r="369" spans="5:5" ht="12.75">
      <c r="E369" s="133"/>
    </row>
    <row r="370" spans="5:5" ht="12.75">
      <c r="E370" s="133"/>
    </row>
    <row r="371" spans="5:5" ht="12.75">
      <c r="E371" s="133"/>
    </row>
    <row r="372" spans="5:5" ht="12.75">
      <c r="E372" s="133"/>
    </row>
    <row r="373" spans="5:5" ht="12.75">
      <c r="E373" s="133"/>
    </row>
    <row r="374" spans="5:5" ht="12.75">
      <c r="E374" s="133"/>
    </row>
    <row r="375" spans="5:5" ht="12.75">
      <c r="E375" s="133"/>
    </row>
    <row r="376" spans="5:5" ht="12.75">
      <c r="E376" s="133"/>
    </row>
    <row r="377" spans="5:5" ht="12.75">
      <c r="E377" s="133"/>
    </row>
    <row r="378" spans="5:5" ht="12.75">
      <c r="E378" s="133"/>
    </row>
    <row r="379" spans="5:5" ht="12.75">
      <c r="E379" s="133"/>
    </row>
    <row r="380" spans="5:5" ht="12.75">
      <c r="E380" s="133"/>
    </row>
    <row r="381" spans="5:5" ht="12.75">
      <c r="E381" s="133"/>
    </row>
    <row r="382" spans="5:5" ht="12.75">
      <c r="E382" s="133"/>
    </row>
    <row r="383" spans="5:5" ht="12.75">
      <c r="E383" s="133"/>
    </row>
    <row r="384" spans="5:5" ht="12.75">
      <c r="E384" s="133"/>
    </row>
    <row r="385" spans="5:5" ht="12.75">
      <c r="E385" s="133"/>
    </row>
    <row r="386" spans="5:5" ht="12.75">
      <c r="E386" s="133"/>
    </row>
    <row r="387" spans="5:5" ht="12.75">
      <c r="E387" s="133"/>
    </row>
    <row r="388" spans="5:5" ht="12.75">
      <c r="E388" s="133"/>
    </row>
    <row r="389" spans="5:5" ht="12.75">
      <c r="E389" s="133"/>
    </row>
    <row r="390" spans="5:5" ht="12.75">
      <c r="E390" s="133"/>
    </row>
    <row r="391" spans="5:5" ht="12.75">
      <c r="E391" s="133"/>
    </row>
    <row r="392" spans="5:5" ht="12.75">
      <c r="E392" s="133"/>
    </row>
    <row r="393" spans="5:5" ht="12.75">
      <c r="E393" s="133"/>
    </row>
    <row r="394" spans="5:5" ht="12.75">
      <c r="E394" s="133"/>
    </row>
    <row r="395" spans="5:5" ht="12.75">
      <c r="E395" s="133"/>
    </row>
    <row r="396" spans="5:5" ht="12.75">
      <c r="E396" s="133"/>
    </row>
    <row r="397" spans="5:5" ht="12.75">
      <c r="E397" s="133"/>
    </row>
    <row r="398" spans="5:5" ht="12.75">
      <c r="E398" s="133"/>
    </row>
    <row r="399" spans="5:5" ht="12.75">
      <c r="E399" s="133"/>
    </row>
    <row r="400" spans="5:5" ht="12.75">
      <c r="E400" s="133"/>
    </row>
    <row r="401" spans="5:5" ht="12.75">
      <c r="E401" s="133"/>
    </row>
    <row r="402" spans="5:5" ht="12.75">
      <c r="E402" s="133"/>
    </row>
    <row r="403" spans="5:5" ht="12.75">
      <c r="E403" s="133"/>
    </row>
    <row r="404" spans="5:5" ht="12.75">
      <c r="E404" s="133"/>
    </row>
    <row r="405" spans="5:5" ht="12.75">
      <c r="E405" s="133"/>
    </row>
    <row r="406" spans="5:5" ht="12.75">
      <c r="E406" s="133"/>
    </row>
    <row r="407" spans="5:5" ht="12.75">
      <c r="E407" s="133"/>
    </row>
    <row r="408" spans="5:5" ht="12.75">
      <c r="E408" s="133"/>
    </row>
    <row r="409" spans="5:5" ht="12.75">
      <c r="E409" s="133"/>
    </row>
    <row r="410" spans="5:5" ht="12.75">
      <c r="E410" s="133"/>
    </row>
    <row r="411" spans="5:5" ht="12.75">
      <c r="E411" s="133"/>
    </row>
    <row r="412" spans="5:5" ht="12.75">
      <c r="E412" s="133"/>
    </row>
    <row r="413" spans="5:5" ht="12.75">
      <c r="E413" s="133"/>
    </row>
    <row r="414" spans="5:5" ht="12.75">
      <c r="E414" s="133"/>
    </row>
    <row r="415" spans="5:5" ht="12.75">
      <c r="E415" s="133"/>
    </row>
    <row r="416" spans="5:5" ht="12.75">
      <c r="E416" s="133"/>
    </row>
    <row r="417" spans="5:5" ht="12.75">
      <c r="E417" s="133"/>
    </row>
    <row r="418" spans="5:5" ht="12.75">
      <c r="E418" s="133"/>
    </row>
    <row r="419" spans="5:5" ht="12.75">
      <c r="E419" s="133"/>
    </row>
    <row r="420" spans="5:5" ht="12.75">
      <c r="E420" s="133"/>
    </row>
    <row r="421" spans="5:5" ht="12.75">
      <c r="E421" s="133"/>
    </row>
    <row r="422" spans="5:5" ht="12.75">
      <c r="E422" s="133"/>
    </row>
    <row r="423" spans="5:5" ht="12.75">
      <c r="E423" s="133"/>
    </row>
    <row r="424" spans="5:5" ht="12.75">
      <c r="E424" s="133"/>
    </row>
    <row r="425" spans="5:5" ht="12.75">
      <c r="E425" s="133"/>
    </row>
    <row r="426" spans="5:5" ht="12.75">
      <c r="E426" s="133"/>
    </row>
    <row r="427" spans="5:5" ht="12.75">
      <c r="E427" s="133"/>
    </row>
    <row r="428" spans="5:5" ht="12.75">
      <c r="E428" s="133"/>
    </row>
    <row r="429" spans="5:5" ht="12.75">
      <c r="E429" s="133"/>
    </row>
    <row r="430" spans="5:5" ht="12.75">
      <c r="E430" s="133"/>
    </row>
    <row r="431" spans="5:5" ht="12.75">
      <c r="E431" s="133"/>
    </row>
    <row r="432" spans="5:5" ht="12.75">
      <c r="E432" s="133"/>
    </row>
    <row r="433" spans="5:5" ht="12.75">
      <c r="E433" s="133"/>
    </row>
    <row r="434" spans="5:5" ht="12.75">
      <c r="E434" s="133"/>
    </row>
    <row r="435" spans="5:5" ht="12.75">
      <c r="E435" s="133"/>
    </row>
    <row r="436" spans="5:5" ht="12.75">
      <c r="E436" s="133"/>
    </row>
    <row r="437" spans="5:5" ht="12.75">
      <c r="E437" s="133"/>
    </row>
    <row r="438" spans="5:5" ht="12.75">
      <c r="E438" s="133"/>
    </row>
    <row r="439" spans="5:5" ht="12.75">
      <c r="E439" s="133"/>
    </row>
    <row r="440" spans="5:5" ht="12.75">
      <c r="E440" s="133"/>
    </row>
    <row r="441" spans="5:5" ht="12.75">
      <c r="E441" s="133"/>
    </row>
    <row r="442" spans="5:5" ht="12.75">
      <c r="E442" s="133"/>
    </row>
    <row r="443" spans="5:5" ht="12.75">
      <c r="E443" s="133"/>
    </row>
    <row r="444" spans="5:5" ht="12.75">
      <c r="E444" s="133"/>
    </row>
    <row r="445" spans="5:5" ht="12.75">
      <c r="E445" s="133"/>
    </row>
    <row r="446" spans="5:5" ht="12.75">
      <c r="E446" s="133"/>
    </row>
    <row r="447" spans="5:5" ht="12.75">
      <c r="E447" s="133"/>
    </row>
    <row r="448" spans="5:5" ht="12.75">
      <c r="E448" s="133"/>
    </row>
    <row r="449" spans="5:5" ht="12.75">
      <c r="E449" s="133"/>
    </row>
    <row r="450" spans="5:5" ht="12.75">
      <c r="E450" s="133"/>
    </row>
    <row r="451" spans="5:5" ht="12.75">
      <c r="E451" s="133"/>
    </row>
    <row r="452" spans="5:5" ht="12.75">
      <c r="E452" s="133"/>
    </row>
    <row r="453" spans="5:5" ht="12.75">
      <c r="E453" s="133"/>
    </row>
    <row r="454" spans="5:5" ht="12.75">
      <c r="E454" s="133"/>
    </row>
    <row r="455" spans="5:5" ht="12.75">
      <c r="E455" s="133"/>
    </row>
    <row r="456" spans="5:5" ht="12.75">
      <c r="E456" s="133"/>
    </row>
    <row r="457" spans="5:5" ht="12.75">
      <c r="E457" s="133"/>
    </row>
    <row r="458" spans="5:5" ht="12.75">
      <c r="E458" s="133"/>
    </row>
    <row r="459" spans="5:5" ht="12.75">
      <c r="E459" s="133"/>
    </row>
    <row r="460" spans="5:5" ht="12.75">
      <c r="E460" s="133"/>
    </row>
    <row r="461" spans="5:5" ht="12.75">
      <c r="E461" s="133"/>
    </row>
    <row r="462" spans="5:5" ht="12.75">
      <c r="E462" s="133"/>
    </row>
    <row r="463" spans="5:5" ht="12.75">
      <c r="E463" s="133"/>
    </row>
    <row r="464" spans="5:5" ht="12.75">
      <c r="E464" s="133"/>
    </row>
    <row r="465" spans="5:5" ht="12.75">
      <c r="E465" s="133"/>
    </row>
    <row r="466" spans="5:5" ht="12.75">
      <c r="E466" s="133"/>
    </row>
    <row r="467" spans="5:5" ht="12.75">
      <c r="E467" s="133"/>
    </row>
    <row r="468" spans="5:5" ht="12.75">
      <c r="E468" s="133"/>
    </row>
    <row r="469" spans="5:5" ht="12.75">
      <c r="E469" s="133"/>
    </row>
    <row r="470" spans="5:5" ht="12.75">
      <c r="E470" s="133"/>
    </row>
    <row r="471" spans="5:5" ht="12.75">
      <c r="E471" s="133"/>
    </row>
    <row r="472" spans="5:5" ht="12.75">
      <c r="E472" s="133"/>
    </row>
    <row r="473" spans="5:5" ht="12.75">
      <c r="E473" s="133"/>
    </row>
    <row r="474" spans="5:5" ht="12.75">
      <c r="E474" s="133"/>
    </row>
    <row r="475" spans="5:5" ht="12.75">
      <c r="E475" s="133"/>
    </row>
    <row r="476" spans="5:5" ht="12.75">
      <c r="E476" s="133"/>
    </row>
    <row r="477" spans="5:5" ht="12.75">
      <c r="E477" s="133"/>
    </row>
    <row r="478" spans="5:5" ht="12.75">
      <c r="E478" s="133"/>
    </row>
    <row r="479" spans="5:5" ht="12.75">
      <c r="E479" s="133"/>
    </row>
    <row r="480" spans="5:5" ht="12.75">
      <c r="E480" s="133"/>
    </row>
    <row r="481" spans="5:5" ht="12.75">
      <c r="E481" s="133"/>
    </row>
    <row r="482" spans="5:5" ht="12.75">
      <c r="E482" s="133"/>
    </row>
    <row r="483" spans="5:5" ht="12.75">
      <c r="E483" s="133"/>
    </row>
    <row r="484" spans="5:5" ht="12.75">
      <c r="E484" s="133"/>
    </row>
    <row r="485" spans="5:5" ht="12.75">
      <c r="E485" s="133"/>
    </row>
    <row r="486" spans="5:5" ht="12.75">
      <c r="E486" s="133"/>
    </row>
    <row r="487" spans="5:5" ht="12.75">
      <c r="E487" s="133"/>
    </row>
    <row r="488" spans="5:5" ht="12.75">
      <c r="E488" s="133"/>
    </row>
    <row r="489" spans="5:5" ht="12.75">
      <c r="E489" s="133"/>
    </row>
    <row r="490" spans="5:5" ht="12.75">
      <c r="E490" s="133"/>
    </row>
    <row r="491" spans="5:5" ht="12.75">
      <c r="E491" s="133"/>
    </row>
    <row r="492" spans="5:5" ht="12.75">
      <c r="E492" s="133"/>
    </row>
    <row r="493" spans="5:5" ht="12.75">
      <c r="E493" s="133"/>
    </row>
    <row r="494" spans="5:5" ht="12.75">
      <c r="E494" s="133"/>
    </row>
    <row r="495" spans="5:5" ht="12.75">
      <c r="E495" s="133"/>
    </row>
    <row r="496" spans="5:5" ht="12.75">
      <c r="E496" s="133"/>
    </row>
    <row r="497" spans="5:5" ht="12.75">
      <c r="E497" s="133"/>
    </row>
    <row r="498" spans="5:5" ht="12.75">
      <c r="E498" s="133"/>
    </row>
    <row r="499" spans="5:5" ht="12.75">
      <c r="E499" s="133"/>
    </row>
    <row r="500" spans="5:5" ht="12.75">
      <c r="E500" s="133"/>
    </row>
    <row r="501" spans="5:5" ht="12.75">
      <c r="E501" s="133"/>
    </row>
    <row r="502" spans="5:5" ht="12.75">
      <c r="E502" s="133"/>
    </row>
    <row r="503" spans="5:5" ht="12.75">
      <c r="E503" s="133"/>
    </row>
    <row r="504" spans="5:5" ht="12.75">
      <c r="E504" s="133"/>
    </row>
    <row r="505" spans="5:5" ht="12.75">
      <c r="E505" s="133"/>
    </row>
    <row r="506" spans="5:5" ht="12.75">
      <c r="E506" s="133"/>
    </row>
    <row r="507" spans="5:5" ht="12.75">
      <c r="E507" s="133"/>
    </row>
    <row r="508" spans="5:5" ht="12.75">
      <c r="E508" s="133"/>
    </row>
    <row r="509" spans="5:5" ht="12.75">
      <c r="E509" s="133"/>
    </row>
    <row r="510" spans="5:5" ht="12.75">
      <c r="E510" s="133"/>
    </row>
    <row r="511" spans="5:5" ht="12.75">
      <c r="E511" s="133"/>
    </row>
    <row r="512" spans="5:5" ht="12.75">
      <c r="E512" s="133"/>
    </row>
    <row r="513" spans="5:5" ht="12.75">
      <c r="E513" s="133"/>
    </row>
    <row r="514" spans="5:5" ht="12.75">
      <c r="E514" s="133"/>
    </row>
    <row r="515" spans="5:5" ht="12.75">
      <c r="E515" s="133"/>
    </row>
    <row r="516" spans="5:5" ht="12.75">
      <c r="E516" s="133"/>
    </row>
    <row r="517" spans="5:5" ht="12.75">
      <c r="E517" s="133"/>
    </row>
    <row r="518" spans="5:5" ht="12.75">
      <c r="E518" s="133"/>
    </row>
    <row r="519" spans="5:5" ht="12.75">
      <c r="E519" s="133"/>
    </row>
    <row r="520" spans="5:5" ht="12.75">
      <c r="E520" s="133"/>
    </row>
    <row r="521" spans="5:5" ht="12.75">
      <c r="E521" s="133"/>
    </row>
    <row r="522" spans="5:5" ht="12.75">
      <c r="E522" s="133"/>
    </row>
    <row r="523" spans="5:5" ht="12.75">
      <c r="E523" s="133"/>
    </row>
    <row r="524" spans="5:5" ht="12.75">
      <c r="E524" s="133"/>
    </row>
    <row r="525" spans="5:5" ht="12.75">
      <c r="E525" s="133"/>
    </row>
    <row r="526" spans="5:5" ht="12.75">
      <c r="E526" s="133"/>
    </row>
    <row r="527" spans="5:5" ht="12.75">
      <c r="E527" s="133"/>
    </row>
    <row r="528" spans="5:5" ht="12.75">
      <c r="E528" s="133"/>
    </row>
    <row r="529" spans="5:5" ht="12.75">
      <c r="E529" s="133"/>
    </row>
    <row r="530" spans="5:5" ht="12.75">
      <c r="E530" s="133"/>
    </row>
    <row r="531" spans="5:5" ht="12.75">
      <c r="E531" s="133"/>
    </row>
    <row r="532" spans="5:5" ht="12.75">
      <c r="E532" s="133"/>
    </row>
    <row r="533" spans="5:5" ht="12.75">
      <c r="E533" s="133"/>
    </row>
    <row r="534" spans="5:5" ht="12.75">
      <c r="E534" s="133"/>
    </row>
    <row r="535" spans="5:5" ht="12.75">
      <c r="E535" s="133"/>
    </row>
    <row r="536" spans="5:5" ht="12.75">
      <c r="E536" s="133"/>
    </row>
    <row r="537" spans="5:5" ht="12.75">
      <c r="E537" s="133"/>
    </row>
    <row r="538" spans="5:5" ht="12.75">
      <c r="E538" s="133"/>
    </row>
    <row r="539" spans="5:5" ht="12.75">
      <c r="E539" s="133"/>
    </row>
    <row r="540" spans="5:5" ht="12.75">
      <c r="E540" s="133"/>
    </row>
    <row r="541" spans="5:5" ht="12.75">
      <c r="E541" s="133"/>
    </row>
    <row r="542" spans="5:5" ht="12.75">
      <c r="E542" s="133"/>
    </row>
    <row r="543" spans="5:5" ht="12.75">
      <c r="E543" s="133"/>
    </row>
    <row r="544" spans="5:5" ht="12.75">
      <c r="E544" s="133"/>
    </row>
    <row r="545" spans="5:5" ht="12.75">
      <c r="E545" s="133"/>
    </row>
    <row r="546" spans="5:5" ht="12.75">
      <c r="E546" s="133"/>
    </row>
    <row r="547" spans="5:5" ht="12.75">
      <c r="E547" s="133"/>
    </row>
    <row r="548" spans="5:5" ht="12.75">
      <c r="E548" s="133"/>
    </row>
    <row r="549" spans="5:5" ht="12.75">
      <c r="E549" s="133"/>
    </row>
    <row r="550" spans="5:5" ht="12.75">
      <c r="E550" s="133"/>
    </row>
    <row r="551" spans="5:5" ht="12.75">
      <c r="E551" s="133"/>
    </row>
    <row r="552" spans="5:5" ht="12.75">
      <c r="E552" s="133"/>
    </row>
    <row r="553" spans="5:5" ht="12.75">
      <c r="E553" s="133"/>
    </row>
    <row r="554" spans="5:5" ht="12.75">
      <c r="E554" s="133"/>
    </row>
    <row r="555" spans="5:5" ht="12.75">
      <c r="E555" s="133"/>
    </row>
    <row r="556" spans="5:5" ht="12.75">
      <c r="E556" s="133"/>
    </row>
    <row r="557" spans="5:5" ht="12.75">
      <c r="E557" s="133"/>
    </row>
    <row r="558" spans="5:5" ht="12.75">
      <c r="E558" s="133"/>
    </row>
    <row r="559" spans="5:5" ht="12.75">
      <c r="E559" s="133"/>
    </row>
    <row r="560" spans="5:5" ht="12.75">
      <c r="E560" s="133"/>
    </row>
    <row r="561" spans="5:5" ht="12.75">
      <c r="E561" s="133"/>
    </row>
    <row r="562" spans="5:5" ht="12.75">
      <c r="E562" s="133"/>
    </row>
    <row r="563" spans="5:5" ht="12.75">
      <c r="E563" s="133"/>
    </row>
    <row r="564" spans="5:5" ht="12.75">
      <c r="E564" s="133"/>
    </row>
    <row r="565" spans="5:5" ht="12.75">
      <c r="E565" s="133"/>
    </row>
    <row r="566" spans="5:5" ht="12.75">
      <c r="E566" s="133"/>
    </row>
    <row r="567" spans="5:5" ht="12.75">
      <c r="E567" s="133"/>
    </row>
    <row r="568" spans="5:5" ht="12.75">
      <c r="E568" s="133"/>
    </row>
    <row r="569" spans="5:5" ht="12.75">
      <c r="E569" s="133"/>
    </row>
    <row r="570" spans="5:5" ht="12.75">
      <c r="E570" s="133"/>
    </row>
    <row r="571" spans="5:5" ht="12.75">
      <c r="E571" s="133"/>
    </row>
    <row r="572" spans="5:5" ht="12.75">
      <c r="E572" s="133"/>
    </row>
    <row r="573" spans="5:5" ht="12.75">
      <c r="E573" s="133"/>
    </row>
    <row r="574" spans="5:5" ht="12.75">
      <c r="E574" s="133"/>
    </row>
    <row r="575" spans="5:5" ht="12.75">
      <c r="E575" s="133"/>
    </row>
    <row r="576" spans="5:5" ht="12.75">
      <c r="E576" s="133"/>
    </row>
    <row r="577" spans="5:5" ht="12.75">
      <c r="E577" s="133"/>
    </row>
    <row r="578" spans="5:5" ht="12.75">
      <c r="E578" s="133"/>
    </row>
    <row r="579" spans="5:5" ht="12.75">
      <c r="E579" s="133"/>
    </row>
    <row r="580" spans="5:5" ht="12.75">
      <c r="E580" s="133"/>
    </row>
    <row r="581" spans="5:5" ht="12.75">
      <c r="E581" s="133"/>
    </row>
    <row r="582" spans="5:5" ht="12.75">
      <c r="E582" s="133"/>
    </row>
    <row r="583" spans="5:5" ht="12.75">
      <c r="E583" s="133"/>
    </row>
    <row r="584" spans="5:5" ht="12.75">
      <c r="E584" s="133"/>
    </row>
    <row r="585" spans="5:5" ht="12.75">
      <c r="E585" s="133"/>
    </row>
    <row r="586" spans="5:5" ht="12.75">
      <c r="E586" s="133"/>
    </row>
    <row r="587" spans="5:5" ht="12.75">
      <c r="E587" s="133"/>
    </row>
    <row r="588" spans="5:5" ht="12.75">
      <c r="E588" s="133"/>
    </row>
    <row r="589" spans="5:5" ht="12.75">
      <c r="E589" s="133"/>
    </row>
    <row r="590" spans="5:5" ht="12.75">
      <c r="E590" s="133"/>
    </row>
    <row r="591" spans="5:5" ht="12.75">
      <c r="E591" s="133"/>
    </row>
    <row r="592" spans="5:5" ht="12.75">
      <c r="E592" s="133"/>
    </row>
    <row r="593" spans="5:5" ht="12.75">
      <c r="E593" s="133"/>
    </row>
    <row r="594" spans="5:5" ht="12.75">
      <c r="E594" s="133"/>
    </row>
    <row r="595" spans="5:5" ht="12.75">
      <c r="E595" s="133"/>
    </row>
    <row r="596" spans="5:5" ht="12.75">
      <c r="E596" s="133"/>
    </row>
    <row r="597" spans="5:5" ht="12.75">
      <c r="E597" s="133"/>
    </row>
    <row r="598" spans="5:5" ht="12.75">
      <c r="E598" s="133"/>
    </row>
    <row r="599" spans="5:5" ht="12.75">
      <c r="E599" s="133"/>
    </row>
    <row r="600" spans="5:5" ht="12.75">
      <c r="E600" s="133"/>
    </row>
    <row r="601" spans="5:5" ht="12.75">
      <c r="E601" s="133"/>
    </row>
    <row r="602" spans="5:5" ht="12.75">
      <c r="E602" s="133"/>
    </row>
    <row r="603" spans="5:5" ht="12.75">
      <c r="E603" s="133"/>
    </row>
    <row r="604" spans="5:5" ht="12.75">
      <c r="E604" s="133"/>
    </row>
    <row r="605" spans="5:5" ht="12.75">
      <c r="E605" s="133"/>
    </row>
    <row r="606" spans="5:5" ht="12.75">
      <c r="E606" s="133"/>
    </row>
    <row r="607" spans="5:5" ht="12.75">
      <c r="E607" s="133"/>
    </row>
    <row r="608" spans="5:5" ht="12.75">
      <c r="E608" s="133"/>
    </row>
    <row r="609" spans="5:5" ht="12.75">
      <c r="E609" s="133"/>
    </row>
    <row r="610" spans="5:5" ht="12.75">
      <c r="E610" s="133"/>
    </row>
    <row r="611" spans="5:5" ht="12.75">
      <c r="E611" s="133"/>
    </row>
    <row r="612" spans="5:5" ht="12.75">
      <c r="E612" s="133"/>
    </row>
    <row r="613" spans="5:5" ht="12.75">
      <c r="E613" s="133"/>
    </row>
    <row r="614" spans="5:5" ht="12.75">
      <c r="E614" s="133"/>
    </row>
    <row r="615" spans="5:5" ht="12.75">
      <c r="E615" s="133"/>
    </row>
    <row r="616" spans="5:5" ht="12.75">
      <c r="E616" s="133"/>
    </row>
    <row r="617" spans="5:5" ht="12.75">
      <c r="E617" s="133"/>
    </row>
    <row r="618" spans="5:5" ht="12.75">
      <c r="E618" s="133"/>
    </row>
    <row r="619" spans="5:5" ht="12.75">
      <c r="E619" s="133"/>
    </row>
    <row r="620" spans="5:5" ht="12.75">
      <c r="E620" s="133"/>
    </row>
    <row r="621" spans="5:5" ht="12.75">
      <c r="E621" s="133"/>
    </row>
    <row r="622" spans="5:5" ht="12.75">
      <c r="E622" s="133"/>
    </row>
    <row r="623" spans="5:5" ht="12.75">
      <c r="E623" s="133"/>
    </row>
    <row r="624" spans="5:5" ht="12.75">
      <c r="E624" s="133"/>
    </row>
    <row r="625" spans="5:5" ht="12.75">
      <c r="E625" s="133"/>
    </row>
    <row r="626" spans="5:5" ht="12.75">
      <c r="E626" s="133"/>
    </row>
    <row r="627" spans="5:5" ht="12.75">
      <c r="E627" s="133"/>
    </row>
    <row r="628" spans="5:5" ht="12.75">
      <c r="E628" s="133"/>
    </row>
    <row r="629" spans="5:5" ht="12.75">
      <c r="E629" s="133"/>
    </row>
    <row r="630" spans="5:5" ht="12.75">
      <c r="E630" s="133"/>
    </row>
    <row r="631" spans="5:5" ht="12.75">
      <c r="E631" s="133"/>
    </row>
    <row r="632" spans="5:5" ht="12.75">
      <c r="E632" s="133"/>
    </row>
    <row r="633" spans="5:5" ht="12.75">
      <c r="E633" s="133"/>
    </row>
    <row r="634" spans="5:5" ht="12.75">
      <c r="E634" s="133"/>
    </row>
    <row r="635" spans="5:5" ht="12.75">
      <c r="E635" s="133"/>
    </row>
    <row r="636" spans="5:5" ht="12.75">
      <c r="E636" s="133"/>
    </row>
    <row r="637" spans="5:5" ht="12.75">
      <c r="E637" s="133"/>
    </row>
    <row r="638" spans="5:5" ht="12.75">
      <c r="E638" s="133"/>
    </row>
    <row r="639" spans="5:5" ht="12.75">
      <c r="E639" s="133"/>
    </row>
    <row r="640" spans="5:5" ht="12.75">
      <c r="E640" s="133"/>
    </row>
    <row r="641" spans="5:5" ht="12.75">
      <c r="E641" s="133"/>
    </row>
    <row r="642" spans="5:5" ht="12.75">
      <c r="E642" s="133"/>
    </row>
    <row r="643" spans="5:5" ht="12.75">
      <c r="E643" s="133"/>
    </row>
    <row r="644" spans="5:5" ht="12.75">
      <c r="E644" s="133"/>
    </row>
    <row r="645" spans="5:5" ht="12.75">
      <c r="E645" s="133"/>
    </row>
    <row r="646" spans="5:5" ht="12.75">
      <c r="E646" s="133"/>
    </row>
    <row r="647" spans="5:5" ht="12.75">
      <c r="E647" s="133"/>
    </row>
    <row r="648" spans="5:5" ht="12.75">
      <c r="E648" s="133"/>
    </row>
    <row r="649" spans="5:5" ht="12.75">
      <c r="E649" s="133"/>
    </row>
    <row r="650" spans="5:5" ht="12.75">
      <c r="E650" s="133"/>
    </row>
    <row r="651" spans="5:5" ht="12.75">
      <c r="E651" s="133"/>
    </row>
    <row r="652" spans="5:5" ht="12.75">
      <c r="E652" s="133"/>
    </row>
    <row r="653" spans="5:5" ht="12.75">
      <c r="E653" s="133"/>
    </row>
    <row r="654" spans="5:5" ht="12.75">
      <c r="E654" s="133"/>
    </row>
    <row r="655" spans="5:5" ht="12.75">
      <c r="E655" s="133"/>
    </row>
    <row r="656" spans="5:5" ht="12.75">
      <c r="E656" s="133"/>
    </row>
    <row r="657" spans="5:5" ht="12.75">
      <c r="E657" s="133"/>
    </row>
    <row r="658" spans="5:5" ht="12.75">
      <c r="E658" s="133"/>
    </row>
    <row r="659" spans="5:5" ht="12.75">
      <c r="E659" s="133"/>
    </row>
    <row r="660" spans="5:5" ht="12.75">
      <c r="E660" s="133"/>
    </row>
    <row r="661" spans="5:5" ht="12.75">
      <c r="E661" s="133"/>
    </row>
    <row r="662" spans="5:5" ht="12.75">
      <c r="E662" s="133"/>
    </row>
    <row r="663" spans="5:5" ht="12.75">
      <c r="E663" s="133"/>
    </row>
    <row r="664" spans="5:5" ht="12.75">
      <c r="E664" s="133"/>
    </row>
    <row r="665" spans="5:5" ht="12.75">
      <c r="E665" s="133"/>
    </row>
    <row r="666" spans="5:5" ht="12.75">
      <c r="E666" s="133"/>
    </row>
    <row r="667" spans="5:5" ht="12.75">
      <c r="E667" s="133"/>
    </row>
    <row r="668" spans="5:5" ht="12.75">
      <c r="E668" s="133"/>
    </row>
    <row r="669" spans="5:5" ht="12.75">
      <c r="E669" s="133"/>
    </row>
    <row r="670" spans="5:5" ht="12.75">
      <c r="E670" s="133"/>
    </row>
    <row r="671" spans="5:5" ht="12.75">
      <c r="E671" s="133"/>
    </row>
    <row r="672" spans="5:5" ht="12.75">
      <c r="E672" s="133"/>
    </row>
    <row r="673" spans="5:5" ht="12.75">
      <c r="E673" s="133"/>
    </row>
    <row r="674" spans="5:5" ht="12.75">
      <c r="E674" s="133"/>
    </row>
    <row r="675" spans="5:5" ht="12.75">
      <c r="E675" s="133"/>
    </row>
    <row r="676" spans="5:5" ht="12.75">
      <c r="E676" s="133"/>
    </row>
    <row r="677" spans="5:5" ht="12.75">
      <c r="E677" s="133"/>
    </row>
    <row r="678" spans="5:5" ht="12.75">
      <c r="E678" s="133"/>
    </row>
    <row r="679" spans="5:5" ht="12.75">
      <c r="E679" s="133"/>
    </row>
    <row r="680" spans="5:5" ht="12.75">
      <c r="E680" s="133"/>
    </row>
    <row r="681" spans="5:5" ht="12.75">
      <c r="E681" s="133"/>
    </row>
    <row r="682" spans="5:5" ht="12.75">
      <c r="E682" s="133"/>
    </row>
    <row r="683" spans="5:5" ht="12.75">
      <c r="E683" s="133"/>
    </row>
    <row r="684" spans="5:5" ht="12.75">
      <c r="E684" s="133"/>
    </row>
    <row r="685" spans="5:5" ht="12.75">
      <c r="E685" s="133"/>
    </row>
    <row r="686" spans="5:5" ht="12.75">
      <c r="E686" s="133"/>
    </row>
    <row r="687" spans="5:5" ht="12.75">
      <c r="E687" s="133"/>
    </row>
    <row r="688" spans="5:5" ht="12.75">
      <c r="E688" s="133"/>
    </row>
    <row r="689" spans="5:5" ht="12.75">
      <c r="E689" s="133"/>
    </row>
    <row r="690" spans="5:5" ht="12.75">
      <c r="E690" s="133"/>
    </row>
    <row r="691" spans="5:5" ht="12.75">
      <c r="E691" s="133"/>
    </row>
    <row r="692" spans="5:5" ht="12.75">
      <c r="E692" s="133"/>
    </row>
    <row r="693" spans="5:5" ht="12.75">
      <c r="E693" s="133"/>
    </row>
    <row r="694" spans="5:5" ht="12.75">
      <c r="E694" s="133"/>
    </row>
    <row r="695" spans="5:5" ht="12.75">
      <c r="E695" s="133"/>
    </row>
    <row r="696" spans="5:5" ht="12.75">
      <c r="E696" s="133"/>
    </row>
    <row r="697" spans="5:5" ht="12.75">
      <c r="E697" s="133"/>
    </row>
    <row r="698" spans="5:5" ht="12.75">
      <c r="E698" s="133"/>
    </row>
    <row r="699" spans="5:5" ht="12.75">
      <c r="E699" s="133"/>
    </row>
    <row r="700" spans="5:5" ht="12.75">
      <c r="E700" s="133"/>
    </row>
    <row r="701" spans="5:5" ht="12.75">
      <c r="E701" s="133"/>
    </row>
    <row r="702" spans="5:5" ht="12.75">
      <c r="E702" s="133"/>
    </row>
    <row r="703" spans="5:5" ht="12.75">
      <c r="E703" s="133"/>
    </row>
    <row r="704" spans="5:5" ht="12.75">
      <c r="E704" s="133"/>
    </row>
    <row r="705" spans="5:5" ht="12.75">
      <c r="E705" s="133"/>
    </row>
    <row r="706" spans="5:5" ht="12.75">
      <c r="E706" s="133"/>
    </row>
    <row r="707" spans="5:5" ht="12.75">
      <c r="E707" s="133"/>
    </row>
    <row r="708" spans="5:5" ht="12.75">
      <c r="E708" s="133"/>
    </row>
    <row r="709" spans="5:5" ht="12.75">
      <c r="E709" s="133"/>
    </row>
    <row r="710" spans="5:5" ht="12.75">
      <c r="E710" s="133"/>
    </row>
    <row r="711" spans="5:5" ht="12.75">
      <c r="E711" s="133"/>
    </row>
    <row r="712" spans="5:5" ht="12.75">
      <c r="E712" s="133"/>
    </row>
    <row r="713" spans="5:5" ht="12.75">
      <c r="E713" s="133"/>
    </row>
    <row r="714" spans="5:5" ht="12.75">
      <c r="E714" s="133"/>
    </row>
    <row r="715" spans="5:5" ht="12.75">
      <c r="E715" s="133"/>
    </row>
    <row r="716" spans="5:5" ht="12.75">
      <c r="E716" s="133"/>
    </row>
    <row r="717" spans="5:5" ht="12.75">
      <c r="E717" s="133"/>
    </row>
    <row r="718" spans="5:5" ht="12.75">
      <c r="E718" s="133"/>
    </row>
    <row r="719" spans="5:5" ht="12.75">
      <c r="E719" s="133"/>
    </row>
    <row r="720" spans="5:5" ht="12.75">
      <c r="E720" s="133"/>
    </row>
    <row r="721" spans="5:5" ht="12.75">
      <c r="E721" s="133"/>
    </row>
    <row r="722" spans="5:5" ht="12.75">
      <c r="E722" s="133"/>
    </row>
    <row r="723" spans="5:5" ht="12.75">
      <c r="E723" s="133"/>
    </row>
    <row r="724" spans="5:5" ht="12.75">
      <c r="E724" s="133"/>
    </row>
    <row r="725" spans="5:5" ht="12.75">
      <c r="E725" s="133"/>
    </row>
    <row r="726" spans="5:5" ht="12.75">
      <c r="E726" s="133"/>
    </row>
    <row r="727" spans="5:5" ht="12.75">
      <c r="E727" s="133"/>
    </row>
    <row r="728" spans="5:5" ht="12.75">
      <c r="E728" s="133"/>
    </row>
    <row r="729" spans="5:5" ht="12.75">
      <c r="E729" s="133"/>
    </row>
    <row r="730" spans="5:5" ht="12.75">
      <c r="E730" s="133"/>
    </row>
    <row r="731" spans="5:5" ht="12.75">
      <c r="E731" s="133"/>
    </row>
    <row r="732" spans="5:5" ht="12.75">
      <c r="E732" s="133"/>
    </row>
    <row r="733" spans="5:5" ht="12.75">
      <c r="E733" s="133"/>
    </row>
    <row r="734" spans="5:5" ht="12.75">
      <c r="E734" s="133"/>
    </row>
    <row r="735" spans="5:5" ht="12.75">
      <c r="E735" s="133"/>
    </row>
    <row r="736" spans="5:5" ht="12.75">
      <c r="E736" s="133"/>
    </row>
    <row r="737" spans="5:5" ht="12.75">
      <c r="E737" s="133"/>
    </row>
    <row r="738" spans="5:5" ht="12.75">
      <c r="E738" s="133"/>
    </row>
    <row r="739" spans="5:5" ht="12.75">
      <c r="E739" s="133"/>
    </row>
    <row r="740" spans="5:5" ht="12.75">
      <c r="E740" s="133"/>
    </row>
    <row r="741" spans="5:5" ht="12.75">
      <c r="E741" s="133"/>
    </row>
    <row r="742" spans="5:5" ht="12.75">
      <c r="E742" s="133"/>
    </row>
    <row r="743" spans="5:5" ht="12.75">
      <c r="E743" s="133"/>
    </row>
    <row r="744" spans="5:5" ht="12.75">
      <c r="E744" s="133"/>
    </row>
    <row r="745" spans="5:5" ht="12.75">
      <c r="E745" s="133"/>
    </row>
    <row r="746" spans="5:5" ht="12.75">
      <c r="E746" s="133"/>
    </row>
    <row r="747" spans="5:5" ht="12.75">
      <c r="E747" s="133"/>
    </row>
    <row r="748" spans="5:5" ht="12.75">
      <c r="E748" s="133"/>
    </row>
    <row r="749" spans="5:5" ht="12.75">
      <c r="E749" s="133"/>
    </row>
    <row r="750" spans="5:5" ht="12.75">
      <c r="E750" s="133"/>
    </row>
    <row r="751" spans="5:5" ht="12.75">
      <c r="E751" s="133"/>
    </row>
    <row r="752" spans="5:5" ht="12.75">
      <c r="E752" s="133"/>
    </row>
    <row r="753" spans="5:5" ht="12.75">
      <c r="E753" s="133"/>
    </row>
    <row r="754" spans="5:5" ht="12.75">
      <c r="E754" s="133"/>
    </row>
    <row r="755" spans="5:5" ht="12.75">
      <c r="E755" s="133"/>
    </row>
    <row r="756" spans="5:5" ht="12.75">
      <c r="E756" s="133"/>
    </row>
    <row r="757" spans="5:5" ht="12.75">
      <c r="E757" s="133"/>
    </row>
    <row r="758" spans="5:5" ht="12.75">
      <c r="E758" s="133"/>
    </row>
    <row r="759" spans="5:5" ht="12.75">
      <c r="E759" s="133"/>
    </row>
    <row r="760" spans="5:5" ht="12.75">
      <c r="E760" s="133"/>
    </row>
    <row r="761" spans="5:5" ht="12.75">
      <c r="E761" s="133"/>
    </row>
    <row r="762" spans="5:5" ht="12.75">
      <c r="E762" s="133"/>
    </row>
    <row r="763" spans="5:5" ht="12.75">
      <c r="E763" s="133"/>
    </row>
    <row r="764" spans="5:5" ht="12.75">
      <c r="E764" s="133"/>
    </row>
    <row r="765" spans="5:5" ht="12.75">
      <c r="E765" s="133"/>
    </row>
    <row r="766" spans="5:5" ht="12.75">
      <c r="E766" s="133"/>
    </row>
    <row r="767" spans="5:5" ht="12.75">
      <c r="E767" s="133"/>
    </row>
    <row r="768" spans="5:5" ht="12.75">
      <c r="E768" s="133"/>
    </row>
    <row r="769" spans="5:5" ht="12.75">
      <c r="E769" s="133"/>
    </row>
    <row r="770" spans="5:5" ht="12.75">
      <c r="E770" s="133"/>
    </row>
    <row r="771" spans="5:5" ht="12.75">
      <c r="E771" s="133"/>
    </row>
    <row r="772" spans="5:5" ht="12.75">
      <c r="E772" s="133"/>
    </row>
    <row r="773" spans="5:5" ht="12.75">
      <c r="E773" s="133"/>
    </row>
    <row r="774" spans="5:5" ht="12.75">
      <c r="E774" s="133"/>
    </row>
    <row r="775" spans="5:5" ht="12.75">
      <c r="E775" s="133"/>
    </row>
    <row r="776" spans="5:5" ht="12.75">
      <c r="E776" s="133"/>
    </row>
    <row r="777" spans="5:5" ht="12.75">
      <c r="E777" s="133"/>
    </row>
    <row r="778" spans="5:5" ht="12.75">
      <c r="E778" s="133"/>
    </row>
    <row r="779" spans="5:5" ht="12.75">
      <c r="E779" s="133"/>
    </row>
    <row r="780" spans="5:5" ht="12.75">
      <c r="E780" s="133"/>
    </row>
    <row r="781" spans="5:5" ht="12.75">
      <c r="E781" s="133"/>
    </row>
    <row r="782" spans="5:5" ht="12.75">
      <c r="E782" s="133"/>
    </row>
    <row r="783" spans="5:5" ht="12.75">
      <c r="E783" s="133"/>
    </row>
    <row r="784" spans="5:5" ht="12.75">
      <c r="E784" s="133"/>
    </row>
    <row r="785" spans="5:5" ht="12.75">
      <c r="E785" s="133"/>
    </row>
    <row r="786" spans="5:5" ht="12.75">
      <c r="E786" s="133"/>
    </row>
    <row r="787" spans="5:5" ht="12.75">
      <c r="E787" s="133"/>
    </row>
    <row r="788" spans="5:5" ht="12.75">
      <c r="E788" s="133"/>
    </row>
    <row r="789" spans="5:5" ht="12.75">
      <c r="E789" s="133"/>
    </row>
    <row r="790" spans="5:5" ht="12.75">
      <c r="E790" s="133"/>
    </row>
    <row r="791" spans="5:5" ht="12.75">
      <c r="E791" s="133"/>
    </row>
    <row r="792" spans="5:5" ht="12.75">
      <c r="E792" s="133"/>
    </row>
    <row r="793" spans="5:5" ht="12.75">
      <c r="E793" s="133"/>
    </row>
    <row r="794" spans="5:5" ht="12.75">
      <c r="E794" s="133"/>
    </row>
    <row r="795" spans="5:5" ht="12.75">
      <c r="E795" s="133"/>
    </row>
    <row r="796" spans="5:5" ht="12.75">
      <c r="E796" s="133"/>
    </row>
    <row r="797" spans="5:5" ht="12.75">
      <c r="E797" s="133"/>
    </row>
    <row r="798" spans="5:5" ht="12.75">
      <c r="E798" s="133"/>
    </row>
    <row r="799" spans="5:5" ht="12.75">
      <c r="E799" s="133"/>
    </row>
    <row r="800" spans="5:5" ht="12.75">
      <c r="E800" s="133"/>
    </row>
    <row r="801" spans="5:5" ht="12.75">
      <c r="E801" s="133"/>
    </row>
    <row r="802" spans="5:5" ht="12.75">
      <c r="E802" s="133"/>
    </row>
    <row r="803" spans="5:5" ht="12.75">
      <c r="E803" s="133"/>
    </row>
    <row r="804" spans="5:5" ht="12.75">
      <c r="E804" s="133"/>
    </row>
    <row r="805" spans="5:5" ht="12.75">
      <c r="E805" s="133"/>
    </row>
    <row r="806" spans="5:5" ht="12.75">
      <c r="E806" s="133"/>
    </row>
    <row r="807" spans="5:5" ht="12.75">
      <c r="E807" s="133"/>
    </row>
    <row r="808" spans="5:5" ht="12.75">
      <c r="E808" s="133"/>
    </row>
    <row r="809" spans="5:5" ht="12.75">
      <c r="E809" s="133"/>
    </row>
    <row r="810" spans="5:5" ht="12.75">
      <c r="E810" s="133"/>
    </row>
    <row r="811" spans="5:5" ht="12.75">
      <c r="E811" s="133"/>
    </row>
    <row r="812" spans="5:5" ht="12.75">
      <c r="E812" s="133"/>
    </row>
    <row r="813" spans="5:5" ht="12.75">
      <c r="E813" s="133"/>
    </row>
    <row r="814" spans="5:5" ht="12.75">
      <c r="E814" s="133"/>
    </row>
    <row r="815" spans="5:5" ht="12.75">
      <c r="E815" s="133"/>
    </row>
    <row r="816" spans="5:5" ht="12.75">
      <c r="E816" s="133"/>
    </row>
    <row r="817" spans="5:5" ht="12.75">
      <c r="E817" s="133"/>
    </row>
    <row r="818" spans="5:5" ht="12.75">
      <c r="E818" s="133"/>
    </row>
    <row r="819" spans="5:5" ht="12.75">
      <c r="E819" s="133"/>
    </row>
    <row r="820" spans="5:5" ht="12.75">
      <c r="E820" s="133"/>
    </row>
    <row r="821" spans="5:5" ht="12.75">
      <c r="E821" s="133"/>
    </row>
    <row r="822" spans="5:5" ht="12.75">
      <c r="E822" s="133"/>
    </row>
    <row r="823" spans="5:5" ht="12.75">
      <c r="E823" s="133"/>
    </row>
    <row r="824" spans="5:5" ht="12.75">
      <c r="E824" s="133"/>
    </row>
    <row r="825" spans="5:5" ht="12.75">
      <c r="E825" s="133"/>
    </row>
    <row r="826" spans="5:5" ht="12.75">
      <c r="E826" s="133"/>
    </row>
    <row r="827" spans="5:5" ht="12.75">
      <c r="E827" s="133"/>
    </row>
    <row r="828" spans="5:5" ht="12.75">
      <c r="E828" s="133"/>
    </row>
    <row r="829" spans="5:5" ht="12.75">
      <c r="E829" s="133"/>
    </row>
    <row r="830" spans="5:5" ht="12.75">
      <c r="E830" s="133"/>
    </row>
    <row r="831" spans="5:5" ht="12.75">
      <c r="E831" s="133"/>
    </row>
    <row r="832" spans="5:5" ht="12.75">
      <c r="E832" s="133"/>
    </row>
    <row r="833" spans="5:5" ht="12.75">
      <c r="E833" s="133"/>
    </row>
    <row r="834" spans="5:5" ht="12.75">
      <c r="E834" s="133"/>
    </row>
    <row r="835" spans="5:5" ht="12.75">
      <c r="E835" s="133"/>
    </row>
    <row r="836" spans="5:5" ht="12.75">
      <c r="E836" s="133"/>
    </row>
    <row r="837" spans="5:5" ht="12.75">
      <c r="E837" s="133"/>
    </row>
    <row r="838" spans="5:5" ht="12.75">
      <c r="E838" s="133"/>
    </row>
    <row r="839" spans="5:5" ht="12.75">
      <c r="E839" s="133"/>
    </row>
    <row r="840" spans="5:5" ht="12.75">
      <c r="E840" s="133"/>
    </row>
    <row r="841" spans="5:5" ht="12.75">
      <c r="E841" s="133"/>
    </row>
    <row r="842" spans="5:5" ht="12.75">
      <c r="E842" s="133"/>
    </row>
    <row r="843" spans="5:5" ht="12.75">
      <c r="E843" s="133"/>
    </row>
    <row r="844" spans="5:5" ht="12.75">
      <c r="E844" s="133"/>
    </row>
    <row r="845" spans="5:5" ht="12.75">
      <c r="E845" s="133"/>
    </row>
    <row r="846" spans="5:5" ht="12.75">
      <c r="E846" s="133"/>
    </row>
    <row r="847" spans="5:5" ht="12.75">
      <c r="E847" s="133"/>
    </row>
    <row r="848" spans="5:5" ht="12.75">
      <c r="E848" s="133"/>
    </row>
    <row r="849" spans="5:5" ht="12.75">
      <c r="E849" s="133"/>
    </row>
    <row r="850" spans="5:5" ht="12.75">
      <c r="E850" s="133"/>
    </row>
    <row r="851" spans="5:5" ht="12.75">
      <c r="E851" s="133"/>
    </row>
    <row r="852" spans="5:5" ht="12.75">
      <c r="E852" s="133"/>
    </row>
    <row r="853" spans="5:5" ht="12.75">
      <c r="E853" s="133"/>
    </row>
    <row r="854" spans="5:5" ht="12.75">
      <c r="E854" s="133"/>
    </row>
    <row r="855" spans="5:5" ht="12.75">
      <c r="E855" s="133"/>
    </row>
    <row r="856" spans="5:5" ht="12.75">
      <c r="E856" s="133"/>
    </row>
    <row r="857" spans="5:5" ht="12.75">
      <c r="E857" s="133"/>
    </row>
    <row r="858" spans="5:5" ht="12.75">
      <c r="E858" s="133"/>
    </row>
    <row r="859" spans="5:5" ht="12.75">
      <c r="E859" s="133"/>
    </row>
    <row r="860" spans="5:5" ht="12.75">
      <c r="E860" s="133"/>
    </row>
    <row r="861" spans="5:5" ht="12.75">
      <c r="E861" s="133"/>
    </row>
    <row r="862" spans="5:5" ht="12.75">
      <c r="E862" s="133"/>
    </row>
    <row r="863" spans="5:5" ht="12.75">
      <c r="E863" s="133"/>
    </row>
    <row r="864" spans="5:5" ht="12.75">
      <c r="E864" s="133"/>
    </row>
    <row r="865" spans="5:5" ht="12.75">
      <c r="E865" s="133"/>
    </row>
    <row r="866" spans="5:5" ht="12.75">
      <c r="E866" s="133"/>
    </row>
    <row r="867" spans="5:5" ht="12.75">
      <c r="E867" s="133"/>
    </row>
    <row r="868" spans="5:5" ht="12.75">
      <c r="E868" s="133"/>
    </row>
    <row r="869" spans="5:5" ht="12.75">
      <c r="E869" s="133"/>
    </row>
    <row r="870" spans="5:5" ht="12.75">
      <c r="E870" s="133"/>
    </row>
    <row r="871" spans="5:5" ht="12.75">
      <c r="E871" s="133"/>
    </row>
    <row r="872" spans="5:5" ht="12.75">
      <c r="E872" s="133"/>
    </row>
    <row r="873" spans="5:5" ht="12.75">
      <c r="E873" s="133"/>
    </row>
    <row r="874" spans="5:5" ht="12.75">
      <c r="E874" s="133"/>
    </row>
    <row r="875" spans="5:5" ht="12.75">
      <c r="E875" s="133"/>
    </row>
    <row r="876" spans="5:5" ht="12.75">
      <c r="E876" s="133"/>
    </row>
    <row r="877" spans="5:5" ht="12.75">
      <c r="E877" s="133"/>
    </row>
    <row r="878" spans="5:5" ht="12.75">
      <c r="E878" s="133"/>
    </row>
    <row r="879" spans="5:5" ht="12.75">
      <c r="E879" s="133"/>
    </row>
    <row r="880" spans="5:5" ht="12.75">
      <c r="E880" s="133"/>
    </row>
    <row r="881" spans="5:5" ht="12.75">
      <c r="E881" s="133"/>
    </row>
    <row r="882" spans="5:5" ht="12.75">
      <c r="E882" s="133"/>
    </row>
    <row r="883" spans="5:5" ht="12.75">
      <c r="E883" s="133"/>
    </row>
    <row r="884" spans="5:5" ht="12.75">
      <c r="E884" s="133"/>
    </row>
    <row r="885" spans="5:5" ht="12.75">
      <c r="E885" s="133"/>
    </row>
    <row r="886" spans="5:5" ht="12.75">
      <c r="E886" s="133"/>
    </row>
    <row r="887" spans="5:5" ht="12.75">
      <c r="E887" s="133"/>
    </row>
    <row r="888" spans="5:5" ht="12.75">
      <c r="E888" s="133"/>
    </row>
    <row r="889" spans="5:5" ht="12.75">
      <c r="E889" s="133"/>
    </row>
    <row r="890" spans="5:5" ht="12.75">
      <c r="E890" s="133"/>
    </row>
    <row r="891" spans="5:5" ht="12.75">
      <c r="E891" s="133"/>
    </row>
    <row r="892" spans="5:5" ht="12.75">
      <c r="E892" s="133"/>
    </row>
    <row r="893" spans="5:5" ht="12.75">
      <c r="E893" s="133"/>
    </row>
    <row r="894" spans="5:5" ht="12.75">
      <c r="E894" s="133"/>
    </row>
    <row r="895" spans="5:5" ht="12.75">
      <c r="E895" s="133"/>
    </row>
    <row r="896" spans="5:5" ht="12.75">
      <c r="E896" s="133"/>
    </row>
    <row r="897" spans="5:5" ht="12.75">
      <c r="E897" s="133"/>
    </row>
    <row r="898" spans="5:5" ht="12.75">
      <c r="E898" s="133"/>
    </row>
    <row r="899" spans="5:5" ht="12.75">
      <c r="E899" s="133"/>
    </row>
    <row r="900" spans="5:5" ht="12.75">
      <c r="E900" s="133"/>
    </row>
    <row r="901" spans="5:5" ht="12.75">
      <c r="E901" s="133"/>
    </row>
    <row r="902" spans="5:5" ht="12.75">
      <c r="E902" s="133"/>
    </row>
    <row r="903" spans="5:5" ht="12.75">
      <c r="E903" s="133"/>
    </row>
    <row r="904" spans="5:5" ht="12.75">
      <c r="E904" s="133"/>
    </row>
    <row r="905" spans="5:5" ht="12.75">
      <c r="E905" s="133"/>
    </row>
    <row r="906" spans="5:5" ht="12.75">
      <c r="E906" s="133"/>
    </row>
    <row r="907" spans="5:5" ht="12.75">
      <c r="E907" s="133"/>
    </row>
    <row r="908" spans="5:5" ht="12.75">
      <c r="E908" s="133"/>
    </row>
    <row r="909" spans="5:5" ht="12.75">
      <c r="E909" s="133"/>
    </row>
    <row r="910" spans="5:5" ht="12.75">
      <c r="E910" s="133"/>
    </row>
    <row r="911" spans="5:5" ht="12.75">
      <c r="E911" s="133"/>
    </row>
    <row r="912" spans="5:5" ht="12.75">
      <c r="E912" s="133"/>
    </row>
    <row r="913" spans="5:5" ht="12.75">
      <c r="E913" s="133"/>
    </row>
    <row r="914" spans="5:5" ht="12.75">
      <c r="E914" s="133"/>
    </row>
    <row r="915" spans="5:5" ht="12.75">
      <c r="E915" s="133"/>
    </row>
    <row r="916" spans="5:5" ht="12.75">
      <c r="E916" s="133"/>
    </row>
    <row r="917" spans="5:5" ht="12.75">
      <c r="E917" s="133"/>
    </row>
    <row r="918" spans="5:5" ht="12.75">
      <c r="E918" s="133"/>
    </row>
    <row r="919" spans="5:5" ht="12.75">
      <c r="E919" s="133"/>
    </row>
    <row r="920" spans="5:5" ht="12.75">
      <c r="E920" s="133"/>
    </row>
    <row r="921" spans="5:5" ht="12.75">
      <c r="E921" s="133"/>
    </row>
    <row r="922" spans="5:5" ht="12.75">
      <c r="E922" s="133"/>
    </row>
    <row r="923" spans="5:5" ht="12.75">
      <c r="E923" s="133"/>
    </row>
    <row r="924" spans="5:5" ht="12.75">
      <c r="E924" s="133"/>
    </row>
    <row r="925" spans="5:5" ht="12.75">
      <c r="E925" s="133"/>
    </row>
    <row r="926" spans="5:5" ht="12.75">
      <c r="E926" s="133"/>
    </row>
    <row r="927" spans="5:5" ht="12.75">
      <c r="E927" s="133"/>
    </row>
    <row r="928" spans="5:5" ht="12.75">
      <c r="E928" s="133"/>
    </row>
    <row r="929" spans="5:5" ht="12.75">
      <c r="E929" s="133"/>
    </row>
    <row r="930" spans="5:5" ht="12.75">
      <c r="E930" s="133"/>
    </row>
    <row r="931" spans="5:5" ht="12.75">
      <c r="E931" s="133"/>
    </row>
    <row r="932" spans="5:5" ht="12.75">
      <c r="E932" s="133"/>
    </row>
    <row r="933" spans="5:5" ht="12.75">
      <c r="E933" s="133"/>
    </row>
    <row r="934" spans="5:5" ht="12.75">
      <c r="E934" s="133"/>
    </row>
    <row r="935" spans="5:5" ht="12.75">
      <c r="E935" s="133"/>
    </row>
    <row r="936" spans="5:5" ht="12.75">
      <c r="E936" s="133"/>
    </row>
    <row r="937" spans="5:5" ht="12.75">
      <c r="E937" s="133"/>
    </row>
    <row r="938" spans="5:5" ht="12.75">
      <c r="E938" s="133"/>
    </row>
    <row r="939" spans="5:5" ht="12.75">
      <c r="E939" s="133"/>
    </row>
    <row r="940" spans="5:5" ht="12.75">
      <c r="E940" s="133"/>
    </row>
    <row r="941" spans="5:5" ht="12.75">
      <c r="E941" s="133"/>
    </row>
    <row r="942" spans="5:5" ht="12.75">
      <c r="E942" s="133"/>
    </row>
    <row r="943" spans="5:5" ht="12.75">
      <c r="E943" s="133"/>
    </row>
    <row r="944" spans="5:5" ht="12.75">
      <c r="E944" s="133"/>
    </row>
    <row r="945" spans="5:5" ht="12.75">
      <c r="E945" s="133"/>
    </row>
    <row r="946" spans="5:5" ht="12.75">
      <c r="E946" s="133"/>
    </row>
    <row r="947" spans="5:5" ht="12.75">
      <c r="E947" s="133"/>
    </row>
    <row r="948" spans="5:5" ht="12.75">
      <c r="E948" s="133"/>
    </row>
    <row r="949" spans="5:5" ht="12.75">
      <c r="E949" s="133"/>
    </row>
    <row r="950" spans="5:5" ht="12.75">
      <c r="E950" s="133"/>
    </row>
    <row r="951" spans="5:5" ht="12.75">
      <c r="E951" s="133"/>
    </row>
    <row r="952" spans="5:5" ht="12.75">
      <c r="E952" s="133"/>
    </row>
    <row r="953" spans="5:5" ht="12.75">
      <c r="E953" s="133"/>
    </row>
    <row r="954" spans="5:5" ht="12.75">
      <c r="E954" s="133"/>
    </row>
    <row r="955" spans="5:5" ht="12.75">
      <c r="E955" s="133"/>
    </row>
    <row r="956" spans="5:5" ht="12.75">
      <c r="E956" s="133"/>
    </row>
    <row r="957" spans="5:5" ht="12.75">
      <c r="E957" s="133"/>
    </row>
    <row r="958" spans="5:5" ht="12.75">
      <c r="E958" s="133"/>
    </row>
    <row r="959" spans="5:5" ht="12.75">
      <c r="E959" s="133"/>
    </row>
    <row r="960" spans="5:5" ht="12.75">
      <c r="E960" s="133"/>
    </row>
    <row r="961" spans="5:5" ht="12.75">
      <c r="E961" s="133"/>
    </row>
    <row r="962" spans="5:5" ht="12.75">
      <c r="E962" s="133"/>
    </row>
    <row r="963" spans="5:5" ht="12.75">
      <c r="E963" s="133"/>
    </row>
    <row r="964" spans="5:5" ht="12.75">
      <c r="E964" s="133"/>
    </row>
    <row r="965" spans="5:5" ht="12.75">
      <c r="E965" s="133"/>
    </row>
    <row r="966" spans="5:5" ht="12.75">
      <c r="E966" s="133"/>
    </row>
    <row r="967" spans="5:5" ht="12.75">
      <c r="E967" s="133"/>
    </row>
    <row r="968" spans="5:5" ht="12.75">
      <c r="E968" s="133"/>
    </row>
    <row r="969" spans="5:5" ht="12.75">
      <c r="E969" s="133"/>
    </row>
    <row r="970" spans="5:5" ht="12.75">
      <c r="E970" s="133"/>
    </row>
    <row r="971" spans="5:5" ht="12.75">
      <c r="E971" s="133"/>
    </row>
    <row r="972" spans="5:5" ht="12.75">
      <c r="E972" s="133"/>
    </row>
    <row r="973" spans="5:5" ht="12.75">
      <c r="E973" s="133"/>
    </row>
    <row r="974" spans="5:5" ht="12.75">
      <c r="E974" s="133"/>
    </row>
    <row r="975" spans="5:5" ht="12.75">
      <c r="E975" s="133"/>
    </row>
    <row r="976" spans="5:5" ht="12.75">
      <c r="E976" s="133"/>
    </row>
    <row r="977" spans="5:5" ht="12.75">
      <c r="E977" s="133"/>
    </row>
    <row r="978" spans="5:5" ht="12.75">
      <c r="E978" s="133"/>
    </row>
    <row r="979" spans="5:5" ht="12.75">
      <c r="E979" s="133"/>
    </row>
    <row r="980" spans="5:5" ht="12.75">
      <c r="E980" s="133"/>
    </row>
    <row r="981" spans="5:5" ht="12.75">
      <c r="E981" s="133"/>
    </row>
    <row r="982" spans="5:5" ht="12.75">
      <c r="E982" s="133"/>
    </row>
    <row r="983" spans="5:5" ht="12.75">
      <c r="E983" s="133"/>
    </row>
    <row r="984" spans="5:5" ht="12.75">
      <c r="E984" s="133"/>
    </row>
    <row r="985" spans="5:5" ht="12.75">
      <c r="E985" s="133"/>
    </row>
    <row r="986" spans="5:5" ht="12.75">
      <c r="E986" s="133"/>
    </row>
    <row r="987" spans="5:5" ht="12.75">
      <c r="E987" s="133"/>
    </row>
    <row r="988" spans="5:5" ht="12.75">
      <c r="E988" s="133"/>
    </row>
    <row r="989" spans="5:5" ht="12.75">
      <c r="E989" s="133"/>
    </row>
    <row r="990" spans="5:5" ht="12.75">
      <c r="E990" s="133"/>
    </row>
    <row r="991" spans="5:5" ht="12.75">
      <c r="E991" s="133"/>
    </row>
    <row r="992" spans="5:5" ht="12.75">
      <c r="E992" s="133"/>
    </row>
    <row r="993" spans="5:5" ht="12.75">
      <c r="E993" s="133"/>
    </row>
    <row r="994" spans="5:5" ht="12.75">
      <c r="E994" s="133"/>
    </row>
    <row r="995" spans="5:5" ht="12.75">
      <c r="E995" s="133"/>
    </row>
    <row r="996" spans="5:5" ht="12.75">
      <c r="E996" s="133"/>
    </row>
    <row r="997" spans="5:5" ht="12.75">
      <c r="E997" s="133"/>
    </row>
    <row r="998" spans="5:5" ht="12.75">
      <c r="E998" s="133"/>
    </row>
    <row r="999" spans="5:5" ht="12.75">
      <c r="E999" s="133"/>
    </row>
    <row r="1000" spans="5:5" ht="12.75">
      <c r="E1000" s="133"/>
    </row>
    <row r="1001" spans="5:5" ht="12.75">
      <c r="E1001" s="133"/>
    </row>
    <row r="1002" spans="5:5" ht="12.75">
      <c r="E1002" s="133"/>
    </row>
    <row r="1003" spans="5:5" ht="12.75">
      <c r="E1003" s="133"/>
    </row>
    <row r="1004" spans="5:5" ht="12.75">
      <c r="E1004" s="133"/>
    </row>
    <row r="1005" spans="5:5" ht="12.75">
      <c r="E1005" s="133"/>
    </row>
    <row r="1006" spans="5:5" ht="12.75">
      <c r="E1006" s="133"/>
    </row>
    <row r="1007" spans="5:5" ht="12.75">
      <c r="E1007" s="133"/>
    </row>
    <row r="1008" spans="5:5" ht="12.75">
      <c r="E1008" s="133"/>
    </row>
    <row r="1009" spans="5:5" ht="12.75">
      <c r="E1009" s="133"/>
    </row>
    <row r="1010" spans="5:5" ht="12.75">
      <c r="E1010" s="133"/>
    </row>
    <row r="1011" spans="5:5" ht="12.75">
      <c r="E1011" s="133"/>
    </row>
    <row r="1012" spans="5:5" ht="12.75">
      <c r="E1012" s="133"/>
    </row>
    <row r="1013" spans="5:5" ht="12.75">
      <c r="E1013" s="133"/>
    </row>
    <row r="1014" spans="5:5" ht="12.75">
      <c r="E1014" s="133"/>
    </row>
    <row r="1015" spans="5:5" ht="12.75">
      <c r="E1015" s="133"/>
    </row>
    <row r="1016" spans="5:5" ht="12.75">
      <c r="E1016" s="133"/>
    </row>
    <row r="1017" spans="5:5" ht="12.75">
      <c r="E1017" s="133"/>
    </row>
    <row r="1018" spans="5:5" ht="12.75">
      <c r="E1018" s="133"/>
    </row>
    <row r="1019" spans="5:5" ht="12.75">
      <c r="E1019" s="133"/>
    </row>
    <row r="1020" spans="5:5" ht="12.75">
      <c r="E1020" s="133"/>
    </row>
    <row r="1021" spans="5:5" ht="12.75">
      <c r="E1021" s="133"/>
    </row>
    <row r="1022" spans="5:5" ht="12.75">
      <c r="E1022" s="133"/>
    </row>
    <row r="1023" spans="5:5" ht="12.75">
      <c r="E1023" s="133"/>
    </row>
    <row r="1024" spans="5:5" ht="12.75">
      <c r="E1024" s="133"/>
    </row>
    <row r="1025" spans="5:5" ht="12.75">
      <c r="E1025" s="133"/>
    </row>
    <row r="1026" spans="5:5" ht="12.75">
      <c r="E1026" s="133"/>
    </row>
    <row r="1027" spans="5:5" ht="12.75">
      <c r="E1027" s="133"/>
    </row>
    <row r="1028" spans="5:5" ht="12.75">
      <c r="E1028" s="133"/>
    </row>
    <row r="1029" spans="5:5" ht="12.75">
      <c r="E1029" s="133"/>
    </row>
    <row r="1030" spans="5:5" ht="12.75">
      <c r="E1030" s="133"/>
    </row>
    <row r="1031" spans="5:5" ht="12.75">
      <c r="E1031" s="133"/>
    </row>
    <row r="1032" spans="5:5" ht="12.75">
      <c r="E1032" s="133"/>
    </row>
    <row r="1033" spans="5:5" ht="12.75">
      <c r="E1033" s="133"/>
    </row>
    <row r="1034" spans="5:5" ht="12.75">
      <c r="E1034" s="133"/>
    </row>
    <row r="1035" spans="5:5" ht="12.75">
      <c r="E1035" s="133"/>
    </row>
    <row r="1036" spans="5:5" ht="12.75">
      <c r="E1036" s="133"/>
    </row>
    <row r="1037" spans="5:5" ht="12.75">
      <c r="E1037" s="133"/>
    </row>
    <row r="1038" spans="5:5" ht="12.75">
      <c r="E1038" s="133"/>
    </row>
    <row r="1039" spans="5:5" ht="12.75">
      <c r="E1039" s="133"/>
    </row>
    <row r="1040" spans="5:5" ht="12.75">
      <c r="E1040" s="133"/>
    </row>
    <row r="1041" spans="5:5" ht="12.75">
      <c r="E1041" s="133"/>
    </row>
    <row r="1042" spans="5:5" ht="12.75">
      <c r="E1042" s="133"/>
    </row>
    <row r="1043" spans="5:5" ht="12.75">
      <c r="E1043" s="133"/>
    </row>
    <row r="1044" spans="5:5" ht="12.75">
      <c r="E1044" s="133"/>
    </row>
    <row r="1045" spans="5:5" ht="12.75">
      <c r="E1045" s="133"/>
    </row>
    <row r="1046" spans="5:5" ht="12.75">
      <c r="E1046" s="133"/>
    </row>
    <row r="1047" spans="5:5" ht="12.75">
      <c r="E1047" s="133"/>
    </row>
    <row r="1048" spans="5:5" ht="12.75">
      <c r="E1048" s="133"/>
    </row>
    <row r="1049" spans="5:5" ht="12.75">
      <c r="E1049" s="133"/>
    </row>
    <row r="1050" spans="5:5" ht="12.75">
      <c r="E1050" s="133"/>
    </row>
    <row r="1051" spans="5:5" ht="12.75">
      <c r="E1051" s="133"/>
    </row>
    <row r="1052" spans="5:5" ht="12.75">
      <c r="E1052" s="133"/>
    </row>
    <row r="1053" spans="5:5" ht="12.75">
      <c r="E1053" s="133"/>
    </row>
    <row r="1054" spans="5:5" ht="12.75">
      <c r="E1054" s="133"/>
    </row>
    <row r="1055" spans="5:5" ht="12.75">
      <c r="E1055" s="133"/>
    </row>
    <row r="1056" spans="5:5" ht="12.75">
      <c r="E1056" s="133"/>
    </row>
    <row r="1057" spans="5:5" ht="12.75">
      <c r="E1057" s="133"/>
    </row>
    <row r="1058" spans="5:5" ht="12.75">
      <c r="E1058" s="133"/>
    </row>
    <row r="1059" spans="5:5" ht="12.75">
      <c r="E1059"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4" r:id="rId25" xr:uid="{45249C88-485E-4CA9-A669-20C83DB351DB}"/>
    <hyperlink ref="K44" r:id="rId26" xr:uid="{857C49B7-A93F-4DAB-8633-79A9B869B33A}"/>
    <hyperlink ref="J57" r:id="rId27" xr:uid="{62F2870E-02A0-4029-AADA-EACD2970356F}"/>
    <hyperlink ref="K57" r:id="rId28" xr:uid="{3A9FACDE-14B1-439B-A7C5-8C1A227B2A2D}"/>
    <hyperlink ref="J63" r:id="rId29" xr:uid="{AFEC3A18-7043-4A8F-BAFE-D927B5075546}"/>
    <hyperlink ref="K63" r:id="rId30" xr:uid="{C37AE610-A544-4453-8176-7A77CF618515}"/>
    <hyperlink ref="J66" r:id="rId31" xr:uid="{0BDF52B4-3420-461A-B518-B0E23B02C2F7}"/>
    <hyperlink ref="K66" r:id="rId32" xr:uid="{D6BF0386-5FFB-4A9F-B79A-0FEA56440BA8}"/>
    <hyperlink ref="K5" r:id="rId33" xr:uid="{1910A3BC-006C-46B5-B534-3AECE257BE42}"/>
    <hyperlink ref="J41" r:id="rId34" xr:uid="{60A48112-6F36-4E42-A536-1073880C3187}"/>
    <hyperlink ref="K41" r:id="rId35" xr:uid="{3B95E229-441F-404B-AA47-65EECE820FAB}"/>
    <hyperlink ref="J10" r:id="rId36" xr:uid="{DB868F00-BEB5-4DCF-841E-9313E946C7D9}"/>
    <hyperlink ref="K10" r:id="rId37" xr:uid="{F1240819-61CE-403B-A0EF-D15804EED622}"/>
    <hyperlink ref="J51" r:id="rId38" xr:uid="{483C704E-6E91-4DA7-BAF0-2D539E2C9641}"/>
    <hyperlink ref="J52" r:id="rId39" xr:uid="{829ACE43-C27E-43F5-A2B0-2F87C2F3CCC7}"/>
    <hyperlink ref="K51" r:id="rId40" xr:uid="{708AFB4A-377B-41F6-81AA-FF287A7EEDCE}"/>
    <hyperlink ref="K52" r:id="rId41" xr:uid="{D2D30E90-E162-41FB-89D3-A556E1743907}"/>
    <hyperlink ref="J56" r:id="rId42" xr:uid="{D74CDB3F-50B3-4BF4-BED6-3C3C05FA4537}"/>
    <hyperlink ref="K56" r:id="rId43" xr:uid="{2982DEBD-EE33-4F07-B3C5-39AC5C213D1F}"/>
    <hyperlink ref="J46" r:id="rId44" xr:uid="{FC669856-62D1-43E7-8337-7665D8805498}"/>
    <hyperlink ref="K46" r:id="rId45" xr:uid="{6CE63E3F-C5CC-4704-AB25-AEE5480AB788}"/>
    <hyperlink ref="J40" r:id="rId46" xr:uid="{4C1AC825-9E5F-465E-9034-C453026318FF}"/>
    <hyperlink ref="K40" r:id="rId47" xr:uid="{926CD864-D308-445A-9320-A80D0C49DE47}"/>
    <hyperlink ref="J59" r:id="rId48" xr:uid="{9F4E804D-7A91-449D-9FF7-281A90E511AD}"/>
    <hyperlink ref="K59" r:id="rId49" xr:uid="{1E79930D-6DD3-4E59-84BF-8AD686FB86E5}"/>
    <hyperlink ref="J60" r:id="rId50" xr:uid="{8937D7AA-400D-43F8-BA57-D883FD7FB077}"/>
    <hyperlink ref="J61" r:id="rId51" xr:uid="{187820B8-8B55-4F4D-B2EB-BD71011CD30B}"/>
    <hyperlink ref="K60" r:id="rId52" xr:uid="{320F262B-7AE8-48BB-93BF-751B1661B926}"/>
    <hyperlink ref="K61" r:id="rId53" xr:uid="{275B0AE5-4F09-4CC0-8B4F-48257A67D6DE}"/>
    <hyperlink ref="J62" r:id="rId54" xr:uid="{017709CA-2B15-4DD9-8E0F-279353645BA5}"/>
    <hyperlink ref="K62" r:id="rId55" xr:uid="{74D2506A-F057-4C30-90A7-B9090E18C25A}"/>
    <hyperlink ref="J72" r:id="rId56" xr:uid="{B7E00CE3-40E5-44C7-843A-D9EDA7149B23}"/>
    <hyperlink ref="K72" r:id="rId57" xr:uid="{D6AB2B85-E49C-4698-BC95-7AD832D58F11}"/>
  </hyperlinks>
  <pageMargins left="0.7" right="0.7" top="0.75" bottom="0.75" header="0.3" footer="0.3"/>
  <pageSetup paperSize="9" orientation="portrait" horizontalDpi="4294967293" verticalDpi="4294967293"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zoomScale="80" zoomScaleNormal="80" workbookViewId="0">
      <pane ySplit="1" topLeftCell="A2" activePane="bottomLeft" state="frozen"/>
      <selection activeCell="F1" sqref="F1"/>
      <selection pane="bottomLeft" activeCell="H32" sqref="H32"/>
    </sheetView>
  </sheetViews>
  <sheetFormatPr defaultColWidth="14.42578125" defaultRowHeight="15.75" customHeight="1"/>
  <cols>
    <col min="1" max="1" width="25.42578125" customWidth="1"/>
    <col min="2" max="2" width="22.5703125" customWidth="1"/>
    <col min="3" max="3" width="16.7109375" style="96" customWidth="1"/>
    <col min="4" max="4" width="11.42578125" customWidth="1"/>
    <col min="5" max="5" width="66.7109375" customWidth="1"/>
    <col min="6" max="6" width="39.28515625" customWidth="1"/>
    <col min="7" max="7" width="21.140625" customWidth="1"/>
    <col min="8" max="8" width="19" customWidth="1"/>
    <col min="9" max="9" width="31.7109375" bestFit="1" customWidth="1"/>
    <col min="10" max="10" width="26.140625" customWidth="1"/>
    <col min="11" max="11" width="44.5703125" customWidth="1"/>
    <col min="12" max="12" width="34.85546875" customWidth="1"/>
  </cols>
  <sheetData>
    <row r="1" spans="1:26" ht="25.5">
      <c r="A1" s="2" t="s">
        <v>1</v>
      </c>
      <c r="B1" s="2" t="s">
        <v>2</v>
      </c>
      <c r="C1" s="70" t="s">
        <v>193</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2.75">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2.75">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2.75">
      <c r="A4" s="16" t="s">
        <v>27</v>
      </c>
      <c r="C4" s="32">
        <v>1</v>
      </c>
      <c r="D4" s="17"/>
      <c r="E4" s="16" t="s">
        <v>28</v>
      </c>
      <c r="F4" s="16" t="s">
        <v>29</v>
      </c>
      <c r="G4" s="16"/>
      <c r="H4" s="16" t="s">
        <v>21</v>
      </c>
      <c r="I4" s="173" t="s">
        <v>210</v>
      </c>
      <c r="J4" s="23" t="s">
        <v>25</v>
      </c>
      <c r="K4" s="16"/>
      <c r="L4" s="4"/>
      <c r="M4" s="18"/>
      <c r="N4" s="18"/>
      <c r="O4" s="18"/>
      <c r="P4" s="18"/>
      <c r="Q4" s="18"/>
      <c r="R4" s="18"/>
      <c r="S4" s="18"/>
      <c r="T4" s="18"/>
      <c r="U4" s="18"/>
      <c r="V4" s="18"/>
      <c r="W4" s="18"/>
      <c r="X4" s="18"/>
      <c r="Y4" s="18"/>
      <c r="Z4" s="18"/>
    </row>
    <row r="5" spans="1:26" ht="12.75">
      <c r="A5" s="16" t="s">
        <v>35</v>
      </c>
      <c r="C5" s="32">
        <v>1</v>
      </c>
      <c r="D5" s="17">
        <v>1</v>
      </c>
      <c r="E5" s="16" t="s">
        <v>37</v>
      </c>
      <c r="F5" s="16" t="s">
        <v>38</v>
      </c>
      <c r="G5" s="28" t="str">
        <f>HYPERLINK("http://purl.obolibrary.org/obo/AGRO_00000362","AGRO_00000362")</f>
        <v>AGRO_00000362</v>
      </c>
      <c r="H5" s="16" t="s">
        <v>21</v>
      </c>
      <c r="I5" s="30" t="str">
        <f>HYPERLINK("http://purl.obolibrary.org/obo/AGRO_00000360","AGRO_00000360")</f>
        <v>AGRO_00000360</v>
      </c>
      <c r="J5" s="16" t="s">
        <v>39</v>
      </c>
      <c r="K5" s="16" t="s">
        <v>39</v>
      </c>
      <c r="L5" s="4"/>
      <c r="M5" s="18"/>
      <c r="N5" s="18"/>
      <c r="O5" s="18"/>
      <c r="P5" s="18"/>
      <c r="Q5" s="18"/>
      <c r="R5" s="18"/>
      <c r="S5" s="18"/>
      <c r="T5" s="18"/>
      <c r="U5" s="18"/>
      <c r="V5" s="18"/>
      <c r="W5" s="18"/>
      <c r="X5" s="18"/>
      <c r="Y5" s="18"/>
      <c r="Z5" s="18"/>
    </row>
    <row r="6" spans="1:26" ht="25.5">
      <c r="A6" s="16" t="s">
        <v>40</v>
      </c>
      <c r="C6" s="32">
        <v>1</v>
      </c>
      <c r="D6" s="17" t="s">
        <v>41</v>
      </c>
      <c r="E6" s="16" t="s">
        <v>42</v>
      </c>
      <c r="F6" s="16" t="s">
        <v>43</v>
      </c>
      <c r="G6" s="16"/>
      <c r="H6" s="16" t="s">
        <v>21</v>
      </c>
      <c r="I6" s="4"/>
      <c r="J6" s="4"/>
      <c r="K6" s="4"/>
      <c r="L6" s="4"/>
      <c r="M6" s="18"/>
      <c r="N6" s="18"/>
      <c r="O6" s="18"/>
      <c r="P6" s="18"/>
      <c r="Q6" s="18"/>
      <c r="R6" s="18"/>
      <c r="S6" s="18"/>
      <c r="T6" s="18"/>
      <c r="U6" s="18"/>
      <c r="V6" s="18"/>
      <c r="W6" s="18"/>
      <c r="X6" s="18"/>
      <c r="Y6" s="18"/>
      <c r="Z6" s="18"/>
    </row>
    <row r="7" spans="1:26" ht="76.5">
      <c r="A7" s="16" t="s">
        <v>107</v>
      </c>
      <c r="C7" s="32">
        <v>1</v>
      </c>
      <c r="D7" s="17">
        <v>1</v>
      </c>
      <c r="E7" s="16" t="s">
        <v>108</v>
      </c>
      <c r="F7" s="16" t="s">
        <v>341</v>
      </c>
      <c r="G7" s="16"/>
      <c r="H7" s="16"/>
      <c r="I7" s="50"/>
      <c r="J7" s="16"/>
      <c r="K7" s="16"/>
      <c r="L7" s="4"/>
      <c r="M7" s="18"/>
      <c r="N7" s="18"/>
      <c r="O7" s="18"/>
      <c r="P7" s="18"/>
      <c r="Q7" s="18"/>
      <c r="R7" s="18"/>
      <c r="S7" s="18"/>
      <c r="T7" s="18"/>
      <c r="U7" s="18"/>
      <c r="V7" s="18"/>
      <c r="W7" s="18"/>
      <c r="X7" s="18"/>
      <c r="Y7" s="18"/>
      <c r="Z7" s="18"/>
    </row>
    <row r="8" spans="1:26" ht="12.75">
      <c r="A8" s="50" t="s">
        <v>145</v>
      </c>
      <c r="C8" s="32"/>
      <c r="D8" s="32" t="s">
        <v>41</v>
      </c>
      <c r="E8" s="99" t="s">
        <v>146</v>
      </c>
      <c r="F8" s="50">
        <v>8</v>
      </c>
      <c r="G8" s="50"/>
      <c r="H8" s="50" t="s">
        <v>92</v>
      </c>
      <c r="I8" s="50"/>
      <c r="J8" s="50"/>
      <c r="K8" s="50"/>
      <c r="L8" s="50"/>
      <c r="M8" s="18"/>
      <c r="N8" s="18"/>
      <c r="O8" s="18"/>
      <c r="P8" s="18"/>
      <c r="Q8" s="18"/>
      <c r="R8" s="18"/>
      <c r="S8" s="18"/>
      <c r="T8" s="18"/>
      <c r="U8" s="18"/>
      <c r="V8" s="18"/>
      <c r="W8" s="18"/>
      <c r="X8" s="18"/>
      <c r="Y8" s="18"/>
      <c r="Z8" s="18"/>
    </row>
    <row r="9" spans="1:26" ht="12.75">
      <c r="A9" s="118" t="s">
        <v>109</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2.75">
      <c r="A10" s="19" t="s">
        <v>111</v>
      </c>
      <c r="C10" s="63">
        <v>1</v>
      </c>
      <c r="D10" s="52" t="s">
        <v>41</v>
      </c>
      <c r="E10" s="16" t="s">
        <v>113</v>
      </c>
      <c r="F10" s="19" t="s">
        <v>114</v>
      </c>
      <c r="G10" s="53" t="str">
        <f>HYPERLINK("http://www.geonames.org/7293719/harpenden.html","7293719")</f>
        <v>7293719</v>
      </c>
      <c r="H10" s="19" t="s">
        <v>21</v>
      </c>
      <c r="I10" s="53" t="s">
        <v>117</v>
      </c>
      <c r="J10" s="54" t="s">
        <v>25</v>
      </c>
      <c r="K10" s="19"/>
      <c r="L10" s="4"/>
      <c r="M10" s="18"/>
      <c r="N10" s="18"/>
      <c r="O10" s="18"/>
      <c r="P10" s="18"/>
      <c r="Q10" s="18"/>
      <c r="R10" s="18"/>
      <c r="S10" s="18"/>
      <c r="T10" s="18"/>
      <c r="U10" s="18"/>
      <c r="V10" s="18"/>
      <c r="W10" s="18"/>
      <c r="X10" s="18"/>
      <c r="Y10" s="18"/>
      <c r="Z10" s="18"/>
    </row>
    <row r="11" spans="1:26" ht="12.75">
      <c r="A11" s="19" t="s">
        <v>119</v>
      </c>
      <c r="C11" s="63">
        <v>1</v>
      </c>
      <c r="D11" s="52" t="s">
        <v>41</v>
      </c>
      <c r="E11" s="16" t="s">
        <v>120</v>
      </c>
      <c r="F11" s="19" t="s">
        <v>121</v>
      </c>
      <c r="G11" s="55" t="str">
        <f>HYPERLINK("http://www.geonames.org/2647043","2647043")</f>
        <v>2647043</v>
      </c>
      <c r="H11" s="19" t="s">
        <v>21</v>
      </c>
      <c r="I11" s="53" t="s">
        <v>122</v>
      </c>
      <c r="J11" s="54" t="s">
        <v>25</v>
      </c>
      <c r="K11" s="19"/>
      <c r="L11" s="4"/>
      <c r="M11" s="18"/>
      <c r="N11" s="18"/>
      <c r="O11" s="18"/>
      <c r="P11" s="18"/>
      <c r="Q11" s="18"/>
      <c r="R11" s="18"/>
      <c r="S11" s="18"/>
      <c r="T11" s="18"/>
      <c r="U11" s="18"/>
      <c r="V11" s="18"/>
      <c r="W11" s="18"/>
      <c r="X11" s="18"/>
      <c r="Y11" s="18"/>
      <c r="Z11" s="18"/>
    </row>
    <row r="12" spans="1:26" ht="12.75">
      <c r="A12" s="19" t="s">
        <v>123</v>
      </c>
      <c r="C12" s="63">
        <v>1</v>
      </c>
      <c r="D12" s="52">
        <v>1</v>
      </c>
      <c r="E12" s="16"/>
      <c r="F12" s="56" t="s">
        <v>124</v>
      </c>
      <c r="G12" s="55" t="str">
        <f>HYPERLINK("http://www.geonames.org/2635167","2635167")</f>
        <v>2635167</v>
      </c>
      <c r="H12" s="19"/>
      <c r="I12" s="53" t="s">
        <v>125</v>
      </c>
      <c r="J12" s="54" t="s">
        <v>25</v>
      </c>
      <c r="K12" s="19"/>
      <c r="L12" s="4"/>
      <c r="M12" s="18"/>
      <c r="N12" s="18"/>
      <c r="O12" s="18"/>
      <c r="P12" s="18"/>
      <c r="Q12" s="18"/>
      <c r="R12" s="18"/>
      <c r="S12" s="18"/>
      <c r="T12" s="18"/>
      <c r="U12" s="18"/>
      <c r="V12" s="18"/>
      <c r="W12" s="18"/>
      <c r="X12" s="18"/>
      <c r="Y12" s="18"/>
      <c r="Z12" s="18"/>
    </row>
    <row r="13" spans="1:26" ht="12.75">
      <c r="A13" s="50" t="s">
        <v>126</v>
      </c>
      <c r="C13" s="32">
        <v>1</v>
      </c>
      <c r="D13" s="17" t="s">
        <v>41</v>
      </c>
      <c r="E13" s="16" t="s">
        <v>127</v>
      </c>
      <c r="F13" s="57">
        <v>51.809460000000001</v>
      </c>
      <c r="G13" s="16"/>
      <c r="H13" s="16" t="s">
        <v>92</v>
      </c>
      <c r="I13" s="30" t="str">
        <f>HYPERLINK("http://www.cropontology.org/terms/CO_715:0000065/","CO_715:0000065")</f>
        <v>CO_715:0000065</v>
      </c>
      <c r="J13" s="16" t="s">
        <v>45</v>
      </c>
      <c r="K13" s="4"/>
      <c r="L13" s="4"/>
      <c r="M13" s="18"/>
      <c r="N13" s="18"/>
      <c r="O13" s="18"/>
      <c r="P13" s="18"/>
      <c r="Q13" s="18"/>
      <c r="R13" s="18"/>
      <c r="S13" s="18"/>
      <c r="T13" s="18"/>
      <c r="U13" s="18"/>
      <c r="V13" s="18"/>
      <c r="W13" s="18"/>
      <c r="X13" s="18"/>
      <c r="Y13" s="18"/>
      <c r="Z13" s="18"/>
    </row>
    <row r="14" spans="1:26" ht="12.75">
      <c r="A14" s="16" t="s">
        <v>128</v>
      </c>
      <c r="C14" s="32">
        <v>1</v>
      </c>
      <c r="D14" s="17" t="s">
        <v>41</v>
      </c>
      <c r="E14" s="16" t="s">
        <v>129</v>
      </c>
      <c r="F14" s="58">
        <v>-0.37301000000000001</v>
      </c>
      <c r="G14" s="16"/>
      <c r="H14" s="16" t="s">
        <v>92</v>
      </c>
      <c r="I14" s="30" t="str">
        <f>HYPERLINK("http://www.cropontology.org/terms/CO_715:0000066/","CO_715:0000066")</f>
        <v>CO_715:0000066</v>
      </c>
      <c r="J14" s="16" t="s">
        <v>45</v>
      </c>
      <c r="K14" s="4"/>
      <c r="L14" s="4"/>
      <c r="M14" s="18"/>
      <c r="N14" s="18"/>
      <c r="O14" s="18"/>
      <c r="P14" s="18"/>
      <c r="Q14" s="18"/>
      <c r="R14" s="18"/>
      <c r="S14" s="18"/>
      <c r="T14" s="18"/>
      <c r="U14" s="18"/>
      <c r="V14" s="18"/>
      <c r="W14" s="18"/>
      <c r="X14" s="18"/>
      <c r="Y14" s="18"/>
      <c r="Z14" s="18"/>
    </row>
    <row r="15" spans="1:26" ht="102">
      <c r="A15" s="16" t="s">
        <v>130</v>
      </c>
      <c r="C15" s="32"/>
      <c r="D15" s="17" t="s">
        <v>41</v>
      </c>
      <c r="E15" s="16" t="s">
        <v>131</v>
      </c>
      <c r="F15" s="37" t="s">
        <v>132</v>
      </c>
      <c r="G15" s="16"/>
      <c r="H15" s="16" t="s">
        <v>133</v>
      </c>
      <c r="I15" s="30" t="str">
        <f>HYPERLINK("http://purl.obolibrary.org/obo/NCIT_C73492","NCIT_C73492")</f>
        <v>NCIT_C73492</v>
      </c>
      <c r="J15" s="16" t="s">
        <v>137</v>
      </c>
      <c r="K15" s="4"/>
      <c r="L15" s="4"/>
      <c r="M15" s="18"/>
      <c r="N15" s="18"/>
      <c r="O15" s="18"/>
      <c r="P15" s="18"/>
      <c r="Q15" s="18"/>
      <c r="R15" s="18"/>
      <c r="S15" s="18"/>
      <c r="T15" s="18"/>
      <c r="U15" s="18"/>
      <c r="V15" s="18"/>
      <c r="W15" s="18"/>
      <c r="X15" s="18"/>
      <c r="Y15" s="18"/>
      <c r="Z15" s="18"/>
    </row>
    <row r="16" spans="1:26" ht="12.75">
      <c r="A16" s="16" t="s">
        <v>138</v>
      </c>
      <c r="C16" s="32">
        <v>1</v>
      </c>
      <c r="D16" s="17" t="s">
        <v>41</v>
      </c>
      <c r="E16" s="16" t="s">
        <v>139</v>
      </c>
      <c r="F16" s="16">
        <v>130</v>
      </c>
      <c r="G16" s="16"/>
      <c r="H16" s="16" t="s">
        <v>65</v>
      </c>
      <c r="I16" s="30" t="str">
        <f>HYPERLINK("http://www.cropontology.org/terms/CO_715:0000067/","CO_715:0000067")</f>
        <v>CO_715:0000067</v>
      </c>
      <c r="J16" s="16" t="s">
        <v>45</v>
      </c>
      <c r="K16" s="4"/>
      <c r="L16" s="4"/>
      <c r="M16" s="18"/>
      <c r="N16" s="18"/>
      <c r="O16" s="18"/>
      <c r="P16" s="18"/>
      <c r="Q16" s="18"/>
      <c r="R16" s="18"/>
      <c r="S16" s="18"/>
      <c r="T16" s="18"/>
      <c r="U16" s="18"/>
      <c r="V16" s="18"/>
      <c r="W16" s="18"/>
      <c r="X16" s="18"/>
      <c r="Y16" s="18"/>
      <c r="Z16" s="18"/>
    </row>
    <row r="17" spans="1:26" ht="12.75">
      <c r="A17" s="16" t="s">
        <v>140</v>
      </c>
      <c r="C17" s="32">
        <v>1</v>
      </c>
      <c r="D17" s="17" t="s">
        <v>41</v>
      </c>
      <c r="E17" s="59" t="s">
        <v>141</v>
      </c>
      <c r="F17" s="16">
        <v>1</v>
      </c>
      <c r="G17" s="16"/>
      <c r="H17" s="16" t="s">
        <v>65</v>
      </c>
      <c r="I17" s="30" t="str">
        <f>HYPERLINK("http://www.cropontology.org/terms/CO_715:0000062/","CO_715:0000062")</f>
        <v>CO_715:0000062</v>
      </c>
      <c r="J17" s="16" t="s">
        <v>45</v>
      </c>
      <c r="K17" s="4"/>
      <c r="L17" s="4"/>
      <c r="M17" s="18"/>
      <c r="N17" s="18"/>
      <c r="O17" s="18"/>
      <c r="P17" s="18"/>
      <c r="Q17" s="18"/>
      <c r="R17" s="18"/>
      <c r="S17" s="18"/>
      <c r="T17" s="18"/>
      <c r="U17" s="18"/>
      <c r="V17" s="18"/>
      <c r="W17" s="18"/>
      <c r="X17" s="18"/>
      <c r="Y17" s="18"/>
      <c r="Z17" s="18"/>
    </row>
    <row r="18" spans="1:26" ht="38.25">
      <c r="A18" s="16" t="s">
        <v>142</v>
      </c>
      <c r="C18" s="32">
        <v>1</v>
      </c>
      <c r="D18" s="17" t="s">
        <v>41</v>
      </c>
      <c r="E18" s="59" t="s">
        <v>143</v>
      </c>
      <c r="F18" s="16" t="s">
        <v>144</v>
      </c>
      <c r="G18" s="16"/>
      <c r="H18" s="16" t="s">
        <v>21</v>
      </c>
      <c r="I18" s="30" t="str">
        <f>HYPERLINK("http://www.cropontology.org/terms/CO_715:0000064/","CO_715:0000064")</f>
        <v>CO_715:0000064</v>
      </c>
      <c r="J18" s="16" t="s">
        <v>45</v>
      </c>
      <c r="K18" s="4"/>
      <c r="L18" s="4"/>
      <c r="M18" s="18"/>
      <c r="N18" s="18"/>
      <c r="O18" s="18"/>
      <c r="P18" s="18"/>
      <c r="Q18" s="18"/>
      <c r="R18" s="18"/>
      <c r="S18" s="18"/>
      <c r="T18" s="18"/>
      <c r="U18" s="18"/>
      <c r="V18" s="18"/>
      <c r="W18" s="18"/>
      <c r="X18" s="18"/>
      <c r="Y18" s="18"/>
      <c r="Z18" s="18"/>
    </row>
    <row r="19" spans="1:26" ht="12.75">
      <c r="A19" s="118" t="s">
        <v>148</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2.75">
      <c r="A20" s="50" t="s">
        <v>224</v>
      </c>
      <c r="C20" s="32">
        <v>1</v>
      </c>
      <c r="D20" s="32" t="s">
        <v>41</v>
      </c>
      <c r="E20" s="126"/>
      <c r="F20" s="50"/>
      <c r="G20" s="50"/>
      <c r="H20" s="50" t="s">
        <v>21</v>
      </c>
      <c r="J20" s="20" t="s">
        <v>226</v>
      </c>
      <c r="K20" s="50"/>
      <c r="L20" s="50"/>
      <c r="M20" s="18"/>
      <c r="N20" s="18"/>
      <c r="O20" s="18"/>
      <c r="P20" s="18"/>
      <c r="Q20" s="18"/>
      <c r="R20" s="18"/>
      <c r="S20" s="18"/>
      <c r="T20" s="18"/>
      <c r="U20" s="18"/>
      <c r="V20" s="18"/>
      <c r="W20" s="18"/>
      <c r="X20" s="18"/>
      <c r="Y20" s="18"/>
      <c r="Z20" s="18"/>
    </row>
    <row r="21" spans="1:26" ht="12.75">
      <c r="A21" s="50" t="s">
        <v>225</v>
      </c>
      <c r="C21" s="32">
        <v>1</v>
      </c>
      <c r="D21" s="32" t="s">
        <v>41</v>
      </c>
      <c r="E21" s="126"/>
      <c r="F21" s="50"/>
      <c r="G21" s="50"/>
      <c r="H21" s="50" t="s">
        <v>21</v>
      </c>
      <c r="I21" s="29" t="s">
        <v>34</v>
      </c>
      <c r="J21" s="50"/>
      <c r="K21" s="50"/>
      <c r="L21" s="50"/>
      <c r="M21" s="18"/>
      <c r="N21" s="18"/>
      <c r="O21" s="18"/>
      <c r="P21" s="18"/>
      <c r="Q21" s="18"/>
      <c r="R21" s="18"/>
      <c r="S21" s="18"/>
      <c r="T21" s="18"/>
      <c r="U21" s="18"/>
      <c r="V21" s="18"/>
      <c r="W21" s="18"/>
      <c r="X21" s="18"/>
      <c r="Y21" s="18"/>
      <c r="Z21" s="18"/>
    </row>
    <row r="22" spans="1:26" ht="12.75">
      <c r="A22" s="50" t="s">
        <v>149</v>
      </c>
      <c r="B22" s="50" t="s">
        <v>150</v>
      </c>
      <c r="C22" s="32"/>
      <c r="D22" s="32" t="s">
        <v>41</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2.75">
      <c r="A23" s="50"/>
      <c r="B23" s="50" t="s">
        <v>151</v>
      </c>
      <c r="C23" s="32"/>
      <c r="D23" s="32" t="s">
        <v>41</v>
      </c>
      <c r="E23" s="50" t="s">
        <v>152</v>
      </c>
      <c r="F23" s="50">
        <v>250</v>
      </c>
      <c r="G23" s="50"/>
      <c r="H23" s="50" t="s">
        <v>92</v>
      </c>
      <c r="I23" s="30" t="str">
        <f>HYPERLINK("http://purl.obolibrary.org/obo/NCIT_C25167","NCIT_C25167")</f>
        <v>NCIT_C25167</v>
      </c>
      <c r="J23" s="50" t="s">
        <v>115</v>
      </c>
      <c r="K23" s="50"/>
      <c r="L23" s="50"/>
      <c r="M23" s="18"/>
      <c r="N23" s="18"/>
      <c r="O23" s="18"/>
      <c r="P23" s="18"/>
      <c r="Q23" s="18"/>
      <c r="R23" s="18"/>
      <c r="S23" s="18"/>
      <c r="T23" s="18"/>
      <c r="U23" s="18"/>
      <c r="V23" s="18"/>
      <c r="W23" s="18"/>
      <c r="X23" s="18"/>
      <c r="Y23" s="18"/>
      <c r="Z23" s="18"/>
    </row>
    <row r="24" spans="1:26" ht="12.75">
      <c r="A24" s="50"/>
      <c r="B24" s="50" t="s">
        <v>153</v>
      </c>
      <c r="C24" s="32"/>
      <c r="D24" s="32" t="s">
        <v>41</v>
      </c>
      <c r="E24" s="50" t="s">
        <v>154</v>
      </c>
      <c r="F24" s="50">
        <v>280</v>
      </c>
      <c r="G24" s="28" t="str">
        <f>HYPERLINK("http://purl.obolibrary.org/obo/NCIT_C45856","NCIT_C45856")</f>
        <v>NCIT_C45856</v>
      </c>
      <c r="H24" s="50" t="s">
        <v>65</v>
      </c>
      <c r="I24" s="28" t="str">
        <f>HYPERLINK("http://purl.obolibrary.org/obo/UO_0000185","UO_0000185")</f>
        <v>UO_0000185</v>
      </c>
      <c r="J24" s="50" t="s">
        <v>155</v>
      </c>
      <c r="K24" s="50"/>
      <c r="L24" s="50"/>
      <c r="M24" s="18"/>
      <c r="N24" s="18"/>
      <c r="O24" s="18"/>
      <c r="P24" s="18"/>
      <c r="Q24" s="18"/>
      <c r="R24" s="18"/>
      <c r="S24" s="18"/>
      <c r="T24" s="18"/>
      <c r="U24" s="18"/>
      <c r="V24" s="18"/>
      <c r="W24" s="18"/>
      <c r="X24" s="18"/>
      <c r="Y24" s="18"/>
      <c r="Z24" s="18"/>
    </row>
    <row r="25" spans="1:26" ht="12.75">
      <c r="A25" s="145" t="s">
        <v>227</v>
      </c>
      <c r="B25" s="147"/>
      <c r="C25" s="146">
        <v>1</v>
      </c>
      <c r="D25" s="146" t="s">
        <v>106</v>
      </c>
      <c r="E25" s="164"/>
      <c r="F25" s="147"/>
      <c r="G25" s="147"/>
      <c r="H25" s="147"/>
      <c r="I25" s="163"/>
      <c r="J25" s="147"/>
      <c r="K25" s="147"/>
      <c r="L25" s="50"/>
      <c r="M25" s="18"/>
      <c r="N25" s="18"/>
      <c r="O25" s="18"/>
      <c r="P25" s="18"/>
      <c r="Q25" s="18"/>
      <c r="R25" s="18"/>
      <c r="S25" s="18"/>
      <c r="T25" s="18"/>
      <c r="U25" s="18"/>
      <c r="V25" s="18"/>
      <c r="W25" s="18"/>
      <c r="X25" s="18"/>
      <c r="Y25" s="18"/>
      <c r="Z25" s="18"/>
    </row>
    <row r="26" spans="1:26" ht="12.75">
      <c r="B26" s="50" t="s">
        <v>228</v>
      </c>
      <c r="C26" s="32">
        <v>1</v>
      </c>
      <c r="D26" s="32" t="s">
        <v>41</v>
      </c>
      <c r="E26" s="126" t="s">
        <v>368</v>
      </c>
      <c r="F26" s="50" t="s">
        <v>392</v>
      </c>
      <c r="G26" s="173" t="str">
        <f>HYPERLINK("http://aims.fao.org/aos/agrovoc/c_6161","c_6161")</f>
        <v>c_6161</v>
      </c>
      <c r="H26" s="21" t="s">
        <v>324</v>
      </c>
      <c r="I26" s="74"/>
      <c r="J26" s="82" t="s">
        <v>26</v>
      </c>
      <c r="K26" s="50" t="s">
        <v>391</v>
      </c>
      <c r="L26" s="50"/>
      <c r="M26" s="18"/>
      <c r="N26" s="18"/>
      <c r="O26" s="18"/>
      <c r="P26" s="18"/>
      <c r="Q26" s="18"/>
      <c r="R26" s="18"/>
      <c r="S26" s="18"/>
      <c r="T26" s="18"/>
      <c r="U26" s="18"/>
      <c r="V26" s="18"/>
      <c r="W26" s="18"/>
      <c r="X26" s="18"/>
      <c r="Y26" s="18"/>
      <c r="Z26" s="18"/>
    </row>
    <row r="27" spans="1:26" ht="12.75">
      <c r="A27" s="50"/>
      <c r="B27" s="50" t="s">
        <v>229</v>
      </c>
      <c r="C27" s="32">
        <v>1</v>
      </c>
      <c r="D27" s="32" t="s">
        <v>41</v>
      </c>
      <c r="E27" s="126" t="s">
        <v>385</v>
      </c>
      <c r="F27" s="50">
        <v>1981</v>
      </c>
      <c r="G27" s="50"/>
      <c r="H27" s="21" t="s">
        <v>65</v>
      </c>
      <c r="I27" s="74" t="s">
        <v>321</v>
      </c>
      <c r="J27" s="82" t="s">
        <v>26</v>
      </c>
      <c r="K27" s="50"/>
      <c r="L27" s="50"/>
      <c r="M27" s="18"/>
      <c r="N27" s="18"/>
      <c r="O27" s="18"/>
      <c r="P27" s="18"/>
      <c r="Q27" s="18"/>
      <c r="R27" s="18"/>
      <c r="S27" s="18"/>
      <c r="T27" s="18"/>
      <c r="U27" s="18"/>
      <c r="V27" s="18"/>
      <c r="W27" s="18"/>
      <c r="X27" s="18"/>
      <c r="Y27" s="18"/>
      <c r="Z27" s="18"/>
    </row>
    <row r="28" spans="1:26" ht="12.75">
      <c r="A28" s="50"/>
      <c r="B28" s="50" t="s">
        <v>230</v>
      </c>
      <c r="C28" s="32">
        <v>1</v>
      </c>
      <c r="D28" s="32" t="s">
        <v>41</v>
      </c>
      <c r="E28" s="126" t="s">
        <v>386</v>
      </c>
      <c r="F28" s="50">
        <v>2010</v>
      </c>
      <c r="G28" s="50"/>
      <c r="H28" s="21" t="s">
        <v>65</v>
      </c>
      <c r="I28" s="74" t="s">
        <v>321</v>
      </c>
      <c r="J28" s="82" t="s">
        <v>26</v>
      </c>
      <c r="K28" s="50"/>
      <c r="L28" s="50"/>
      <c r="M28" s="18"/>
      <c r="N28" s="18"/>
      <c r="O28" s="18"/>
      <c r="P28" s="18"/>
      <c r="Q28" s="18"/>
      <c r="R28" s="18"/>
      <c r="S28" s="18"/>
      <c r="T28" s="18"/>
      <c r="U28" s="18"/>
      <c r="V28" s="18"/>
      <c r="W28" s="18"/>
      <c r="X28" s="18"/>
      <c r="Y28" s="18"/>
      <c r="Z28" s="18"/>
    </row>
    <row r="29" spans="1:26" ht="12.75">
      <c r="A29" s="50"/>
      <c r="B29" s="50" t="s">
        <v>231</v>
      </c>
      <c r="C29" s="32">
        <v>1</v>
      </c>
      <c r="D29" s="32" t="s">
        <v>41</v>
      </c>
      <c r="E29" s="126" t="s">
        <v>387</v>
      </c>
      <c r="F29" s="50">
        <v>511</v>
      </c>
      <c r="G29" s="50"/>
      <c r="H29" s="21" t="s">
        <v>92</v>
      </c>
      <c r="I29" s="85"/>
      <c r="J29" s="82"/>
      <c r="K29" s="50"/>
      <c r="L29" s="50"/>
      <c r="M29" s="18"/>
      <c r="N29" s="18"/>
      <c r="O29" s="18"/>
      <c r="P29" s="18"/>
      <c r="Q29" s="18"/>
      <c r="R29" s="18"/>
      <c r="S29" s="18"/>
      <c r="T29" s="18"/>
      <c r="U29" s="18"/>
      <c r="V29" s="18"/>
      <c r="W29" s="18"/>
      <c r="X29" s="18"/>
      <c r="Y29" s="18"/>
      <c r="Z29" s="18"/>
    </row>
    <row r="30" spans="1:26" ht="12.75">
      <c r="A30" s="50"/>
      <c r="B30" s="50" t="s">
        <v>232</v>
      </c>
      <c r="C30" s="32">
        <v>1</v>
      </c>
      <c r="D30" s="32" t="s">
        <v>41</v>
      </c>
      <c r="E30" s="126" t="s">
        <v>388</v>
      </c>
      <c r="F30" s="50">
        <v>349</v>
      </c>
      <c r="G30" s="50"/>
      <c r="H30" s="21" t="s">
        <v>92</v>
      </c>
      <c r="I30" s="173" t="str">
        <f>HYPERLINK("http://purl.obolibrary.org/obo/STATO_0000150","STATO_0000150")</f>
        <v>STATO_0000150</v>
      </c>
      <c r="J30" s="50" t="s">
        <v>365</v>
      </c>
      <c r="K30" s="50"/>
      <c r="L30" s="50"/>
      <c r="M30" s="18"/>
      <c r="N30" s="18"/>
      <c r="O30" s="18"/>
      <c r="P30" s="18"/>
      <c r="Q30" s="18"/>
      <c r="R30" s="18"/>
      <c r="S30" s="18"/>
      <c r="T30" s="18"/>
      <c r="U30" s="18"/>
      <c r="V30" s="18"/>
      <c r="W30" s="18"/>
      <c r="X30" s="18"/>
      <c r="Y30" s="18"/>
      <c r="Z30" s="18"/>
    </row>
    <row r="31" spans="1:26" ht="12.75">
      <c r="A31" s="50"/>
      <c r="B31" s="50" t="s">
        <v>233</v>
      </c>
      <c r="C31" s="32">
        <v>1</v>
      </c>
      <c r="D31" s="32" t="s">
        <v>41</v>
      </c>
      <c r="E31" s="126" t="s">
        <v>389</v>
      </c>
      <c r="F31" s="50">
        <v>698</v>
      </c>
      <c r="G31" s="50"/>
      <c r="H31" s="21" t="s">
        <v>92</v>
      </c>
      <c r="I31" s="173" t="str">
        <f>HYPERLINK("http://purl.obolibrary.org/obo/STATO_0000151","STATO_0000151")</f>
        <v>STATO_0000151</v>
      </c>
      <c r="J31" s="50" t="s">
        <v>365</v>
      </c>
      <c r="K31" s="50"/>
      <c r="L31" s="50"/>
      <c r="M31" s="18"/>
      <c r="N31" s="18"/>
      <c r="O31" s="18"/>
      <c r="P31" s="18"/>
      <c r="Q31" s="18"/>
      <c r="R31" s="18"/>
      <c r="S31" s="18"/>
      <c r="T31" s="18"/>
      <c r="U31" s="18"/>
      <c r="V31" s="18"/>
      <c r="W31" s="18"/>
      <c r="X31" s="18"/>
      <c r="Y31" s="18"/>
      <c r="Z31" s="18"/>
    </row>
    <row r="32" spans="1:26" ht="12.75">
      <c r="A32" s="50"/>
      <c r="B32" s="50" t="s">
        <v>234</v>
      </c>
      <c r="C32" s="32">
        <v>1</v>
      </c>
      <c r="D32" s="32" t="s">
        <v>41</v>
      </c>
      <c r="E32" s="126" t="s">
        <v>390</v>
      </c>
      <c r="F32" s="50" t="s">
        <v>393</v>
      </c>
      <c r="G32" s="173" t="str">
        <f>HYPERLINK("http://purl.obolibrary.org/obo/UO_0000016","UO_0000016")</f>
        <v>UO_0000016</v>
      </c>
      <c r="H32" s="50" t="s">
        <v>92</v>
      </c>
      <c r="I32" s="173"/>
      <c r="J32" s="50"/>
      <c r="K32" s="50" t="s">
        <v>155</v>
      </c>
      <c r="L32" s="50"/>
      <c r="M32" s="18"/>
      <c r="N32" s="18"/>
      <c r="O32" s="18"/>
      <c r="P32" s="18"/>
      <c r="Q32" s="18"/>
      <c r="R32" s="18"/>
      <c r="S32" s="18"/>
      <c r="T32" s="18"/>
      <c r="U32" s="18"/>
      <c r="V32" s="18"/>
      <c r="W32" s="18"/>
      <c r="X32" s="18"/>
      <c r="Y32" s="18"/>
      <c r="Z32" s="18"/>
    </row>
    <row r="33" spans="1:26" ht="12.75">
      <c r="A33" s="118" t="s">
        <v>147</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2.75">
      <c r="A34" s="50" t="s">
        <v>235</v>
      </c>
      <c r="B34" s="50"/>
      <c r="C34" s="32">
        <v>1</v>
      </c>
      <c r="D34" s="32" t="s">
        <v>41</v>
      </c>
      <c r="E34" s="126" t="s">
        <v>366</v>
      </c>
      <c r="F34" s="50" t="s">
        <v>384</v>
      </c>
      <c r="G34" s="173" t="str">
        <f>HYPERLINK("http://purl.obolibrary.org/obo/ENVO_00002248","ENVO_00002248")</f>
        <v>ENVO_00002248</v>
      </c>
      <c r="H34" s="50" t="s">
        <v>21</v>
      </c>
      <c r="I34" s="173" t="str">
        <f>HYPERLINK("http://purl.obolibrary.org/obo/ENVO_00001998","ENVO_00001998")</f>
        <v>ENVO_00001998</v>
      </c>
      <c r="J34" s="50" t="s">
        <v>383</v>
      </c>
      <c r="K34" s="50" t="s">
        <v>383</v>
      </c>
      <c r="L34" s="50"/>
      <c r="M34" s="18"/>
      <c r="N34" s="18"/>
      <c r="O34" s="18"/>
      <c r="P34" s="18"/>
      <c r="Q34" s="18"/>
      <c r="R34" s="18"/>
      <c r="S34" s="18"/>
      <c r="T34" s="18"/>
      <c r="U34" s="18"/>
      <c r="V34" s="18"/>
      <c r="W34" s="18"/>
      <c r="X34" s="18"/>
      <c r="Y34" s="18"/>
      <c r="Z34" s="18"/>
    </row>
    <row r="35" spans="1:26" ht="25.5">
      <c r="A35" s="50" t="s">
        <v>225</v>
      </c>
      <c r="B35" s="50"/>
      <c r="C35" s="32">
        <v>1</v>
      </c>
      <c r="D35" s="32" t="s">
        <v>41</v>
      </c>
      <c r="E35" s="126" t="s">
        <v>367</v>
      </c>
      <c r="F35" s="50"/>
      <c r="G35" s="50"/>
      <c r="H35" s="50" t="s">
        <v>21</v>
      </c>
      <c r="I35" s="29" t="s">
        <v>34</v>
      </c>
      <c r="J35" s="50"/>
      <c r="K35" s="50"/>
      <c r="L35" s="50"/>
      <c r="M35" s="18"/>
      <c r="N35" s="18"/>
      <c r="O35" s="18"/>
      <c r="P35" s="18"/>
      <c r="Q35" s="18"/>
      <c r="R35" s="18"/>
      <c r="S35" s="18"/>
      <c r="T35" s="18"/>
      <c r="U35" s="18"/>
      <c r="V35" s="18"/>
      <c r="W35" s="18"/>
      <c r="X35" s="18"/>
      <c r="Y35" s="18"/>
      <c r="Z35" s="18"/>
    </row>
    <row r="36" spans="1:26" ht="12.75">
      <c r="A36" s="145" t="s">
        <v>236</v>
      </c>
      <c r="B36" s="147"/>
      <c r="C36" s="146"/>
      <c r="D36" s="146" t="s">
        <v>106</v>
      </c>
      <c r="E36" s="162"/>
      <c r="F36" s="147"/>
      <c r="G36" s="147"/>
      <c r="H36" s="147"/>
      <c r="I36" s="163"/>
      <c r="J36" s="147"/>
      <c r="K36" s="147"/>
      <c r="L36" s="50"/>
      <c r="M36" s="18"/>
      <c r="N36" s="18"/>
      <c r="O36" s="18"/>
      <c r="P36" s="18"/>
      <c r="Q36" s="18"/>
      <c r="R36" s="18"/>
      <c r="S36" s="18"/>
      <c r="T36" s="18"/>
      <c r="U36" s="18"/>
      <c r="V36" s="18"/>
      <c r="W36" s="18"/>
      <c r="X36" s="18"/>
      <c r="Y36" s="18"/>
      <c r="Z36" s="18"/>
    </row>
    <row r="37" spans="1:26" ht="25.5">
      <c r="B37" s="50" t="s">
        <v>228</v>
      </c>
      <c r="C37" s="32">
        <v>1</v>
      </c>
      <c r="D37" s="32" t="s">
        <v>41</v>
      </c>
      <c r="E37" s="126" t="s">
        <v>368</v>
      </c>
      <c r="F37" s="50" t="s">
        <v>369</v>
      </c>
      <c r="G37" s="173" t="str">
        <f>HYPERLINK("http://purl.obolibrary.org/obo/EO_0007053","EO_0007053")</f>
        <v>EO_0007053</v>
      </c>
      <c r="H37" s="50" t="s">
        <v>21</v>
      </c>
      <c r="I37" s="30"/>
      <c r="J37" s="50"/>
      <c r="K37" s="50" t="s">
        <v>382</v>
      </c>
      <c r="L37" s="50"/>
      <c r="M37" s="18"/>
      <c r="N37" s="18"/>
      <c r="O37" s="18"/>
      <c r="P37" s="18"/>
      <c r="Q37" s="18"/>
      <c r="R37" s="18"/>
      <c r="S37" s="18"/>
      <c r="T37" s="18"/>
      <c r="U37" s="18"/>
      <c r="V37" s="18"/>
      <c r="W37" s="18"/>
      <c r="X37" s="18"/>
      <c r="Y37" s="18"/>
      <c r="Z37" s="18"/>
    </row>
    <row r="38" spans="1:26" ht="25.5">
      <c r="A38" s="50"/>
      <c r="B38" s="50" t="s">
        <v>237</v>
      </c>
      <c r="C38" s="32">
        <v>1</v>
      </c>
      <c r="D38" s="32" t="s">
        <v>41</v>
      </c>
      <c r="E38" s="126" t="s">
        <v>370</v>
      </c>
      <c r="F38" s="50">
        <v>0</v>
      </c>
      <c r="G38" s="50"/>
      <c r="H38" s="21" t="s">
        <v>92</v>
      </c>
      <c r="I38" s="173" t="str">
        <f>HYPERLINK("http://purl.obolibrary.org/obo/STATO_0000150","STATO_0000150")</f>
        <v>STATO_0000150</v>
      </c>
      <c r="J38" s="50" t="s">
        <v>365</v>
      </c>
      <c r="K38" s="50"/>
      <c r="L38" s="50"/>
      <c r="M38" s="18"/>
      <c r="N38" s="18"/>
      <c r="O38" s="18"/>
      <c r="P38" s="18"/>
      <c r="Q38" s="18"/>
      <c r="R38" s="18"/>
      <c r="S38" s="18"/>
      <c r="T38" s="18"/>
      <c r="U38" s="18"/>
      <c r="V38" s="18"/>
      <c r="W38" s="18"/>
      <c r="X38" s="18"/>
      <c r="Y38" s="18"/>
      <c r="Z38" s="18"/>
    </row>
    <row r="39" spans="1:26" ht="25.5">
      <c r="A39" s="50"/>
      <c r="B39" s="50" t="s">
        <v>238</v>
      </c>
      <c r="C39" s="32">
        <v>1</v>
      </c>
      <c r="D39" s="32" t="s">
        <v>41</v>
      </c>
      <c r="E39" s="126" t="s">
        <v>371</v>
      </c>
      <c r="F39" s="50">
        <v>30</v>
      </c>
      <c r="G39" s="50"/>
      <c r="H39" s="21" t="s">
        <v>92</v>
      </c>
      <c r="I39" s="173" t="str">
        <f>HYPERLINK("http://purl.obolibrary.org/obo/STATO_0000151","STATO_0000151")</f>
        <v>STATO_0000151</v>
      </c>
      <c r="J39" s="50" t="s">
        <v>365</v>
      </c>
      <c r="K39" s="50"/>
      <c r="L39" s="50"/>
      <c r="M39" s="18"/>
      <c r="N39" s="18"/>
      <c r="O39" s="18"/>
      <c r="P39" s="18"/>
      <c r="Q39" s="18"/>
      <c r="R39" s="18"/>
      <c r="S39" s="18"/>
      <c r="T39" s="18"/>
      <c r="U39" s="18"/>
      <c r="V39" s="18"/>
      <c r="W39" s="18"/>
      <c r="X39" s="18"/>
      <c r="Y39" s="18"/>
      <c r="Z39" s="18"/>
    </row>
    <row r="40" spans="1:26" ht="12.75">
      <c r="A40" s="50"/>
      <c r="B40" s="50" t="s">
        <v>239</v>
      </c>
      <c r="C40" s="32">
        <v>1</v>
      </c>
      <c r="D40" s="32" t="s">
        <v>41</v>
      </c>
      <c r="E40" s="126" t="s">
        <v>372</v>
      </c>
      <c r="F40" s="50" t="s">
        <v>380</v>
      </c>
      <c r="G40" s="173" t="str">
        <f>HYPERLINK("http://purl.obolibrary.org/obo/UO_0000015","UO_0000015")</f>
        <v>UO_0000015</v>
      </c>
      <c r="H40" s="50" t="s">
        <v>65</v>
      </c>
      <c r="I40" s="28"/>
      <c r="K40" s="50" t="s">
        <v>155</v>
      </c>
      <c r="L40" s="50"/>
      <c r="M40" s="18"/>
      <c r="N40" s="18"/>
      <c r="O40" s="18"/>
      <c r="P40" s="18"/>
      <c r="Q40" s="18"/>
      <c r="R40" s="18"/>
      <c r="S40" s="18"/>
      <c r="T40" s="18"/>
      <c r="U40" s="18"/>
      <c r="V40" s="18"/>
      <c r="W40" s="18"/>
      <c r="X40" s="18"/>
      <c r="Y40" s="18"/>
      <c r="Z40" s="18"/>
    </row>
    <row r="41" spans="1:26" ht="12.75">
      <c r="A41" s="50"/>
      <c r="B41" s="50" t="s">
        <v>240</v>
      </c>
      <c r="C41" s="32">
        <v>1</v>
      </c>
      <c r="D41" s="32" t="s">
        <v>41</v>
      </c>
      <c r="E41" s="126" t="s">
        <v>379</v>
      </c>
      <c r="F41" s="50" t="b">
        <v>0</v>
      </c>
      <c r="G41" s="50"/>
      <c r="H41" s="50" t="s">
        <v>208</v>
      </c>
      <c r="I41" s="30"/>
      <c r="J41" s="50"/>
      <c r="K41" s="50"/>
      <c r="L41" s="50"/>
      <c r="M41" s="18"/>
      <c r="N41" s="18"/>
      <c r="O41" s="18"/>
      <c r="P41" s="18"/>
      <c r="Q41" s="18"/>
      <c r="R41" s="18"/>
      <c r="S41" s="18"/>
      <c r="T41" s="18"/>
      <c r="U41" s="18"/>
      <c r="V41" s="18"/>
      <c r="W41" s="18"/>
      <c r="X41" s="18"/>
      <c r="Y41" s="18"/>
      <c r="Z41" s="18"/>
    </row>
    <row r="42" spans="1:26" ht="12.75">
      <c r="A42" s="50"/>
      <c r="B42" s="50" t="s">
        <v>241</v>
      </c>
      <c r="C42" s="32">
        <v>1</v>
      </c>
      <c r="D42" s="32" t="s">
        <v>41</v>
      </c>
      <c r="E42" s="126" t="s">
        <v>378</v>
      </c>
      <c r="F42" s="50" t="b">
        <v>0</v>
      </c>
      <c r="G42" s="50"/>
      <c r="H42" s="50" t="s">
        <v>208</v>
      </c>
      <c r="I42" s="30"/>
      <c r="J42" s="50"/>
      <c r="K42" s="50"/>
      <c r="L42" s="50"/>
      <c r="M42" s="18"/>
      <c r="N42" s="18"/>
      <c r="O42" s="18"/>
      <c r="P42" s="18"/>
      <c r="Q42" s="18"/>
      <c r="R42" s="18"/>
      <c r="S42" s="18"/>
      <c r="T42" s="18"/>
      <c r="U42" s="18"/>
      <c r="V42" s="18"/>
      <c r="W42" s="18"/>
      <c r="X42" s="18"/>
      <c r="Y42" s="18"/>
      <c r="Z42" s="18"/>
    </row>
    <row r="43" spans="1:26" ht="12.75">
      <c r="A43" s="50"/>
      <c r="B43" s="50" t="s">
        <v>242</v>
      </c>
      <c r="C43" s="32">
        <v>1</v>
      </c>
      <c r="D43" s="32" t="s">
        <v>41</v>
      </c>
      <c r="E43" s="126" t="s">
        <v>377</v>
      </c>
      <c r="F43" s="50">
        <v>1980</v>
      </c>
      <c r="G43" s="50"/>
      <c r="H43" s="50" t="s">
        <v>65</v>
      </c>
      <c r="I43" s="30"/>
      <c r="J43" s="50"/>
      <c r="K43" s="50"/>
      <c r="L43" s="50"/>
      <c r="M43" s="18"/>
      <c r="N43" s="18"/>
      <c r="O43" s="18"/>
      <c r="P43" s="18"/>
      <c r="Q43" s="18"/>
      <c r="R43" s="18"/>
      <c r="S43" s="18"/>
      <c r="T43" s="18"/>
      <c r="U43" s="18"/>
      <c r="V43" s="18"/>
      <c r="W43" s="18"/>
      <c r="X43" s="18"/>
      <c r="Y43" s="18"/>
      <c r="Z43" s="18"/>
    </row>
    <row r="44" spans="1:26" ht="12.75">
      <c r="A44" s="50"/>
      <c r="B44" s="50" t="s">
        <v>243</v>
      </c>
      <c r="C44" s="32">
        <v>1</v>
      </c>
      <c r="D44" s="32" t="s">
        <v>41</v>
      </c>
      <c r="E44" s="126" t="s">
        <v>374</v>
      </c>
      <c r="F44" s="50">
        <v>23</v>
      </c>
      <c r="G44" s="50"/>
      <c r="H44" s="50" t="s">
        <v>92</v>
      </c>
      <c r="I44" s="30"/>
      <c r="J44" s="50"/>
      <c r="K44" s="50"/>
      <c r="L44" s="50"/>
      <c r="M44" s="18"/>
      <c r="N44" s="18"/>
      <c r="O44" s="18"/>
      <c r="P44" s="18"/>
      <c r="Q44" s="18"/>
      <c r="R44" s="18"/>
      <c r="S44" s="18"/>
      <c r="T44" s="18"/>
      <c r="U44" s="18"/>
      <c r="V44" s="18"/>
      <c r="W44" s="18"/>
      <c r="X44" s="18"/>
      <c r="Y44" s="18"/>
      <c r="Z44" s="18"/>
    </row>
    <row r="45" spans="1:26" ht="12.75">
      <c r="A45" s="50"/>
      <c r="B45" s="50" t="s">
        <v>244</v>
      </c>
      <c r="C45" s="32">
        <v>1</v>
      </c>
      <c r="D45" s="32" t="s">
        <v>41</v>
      </c>
      <c r="E45" s="126" t="s">
        <v>373</v>
      </c>
      <c r="F45" s="50">
        <v>21</v>
      </c>
      <c r="G45" s="50"/>
      <c r="H45" s="50" t="s">
        <v>92</v>
      </c>
      <c r="I45" s="173" t="str">
        <f>HYPERLINK("http://purl.obolibrary.org/obo/STATO_0000150","STATO_0000150")</f>
        <v>STATO_0000150</v>
      </c>
      <c r="J45" s="50" t="s">
        <v>365</v>
      </c>
      <c r="K45" s="50"/>
      <c r="L45" s="50"/>
      <c r="M45" s="18"/>
      <c r="N45" s="18"/>
      <c r="O45" s="18"/>
      <c r="P45" s="18"/>
      <c r="Q45" s="18"/>
      <c r="R45" s="18"/>
      <c r="S45" s="18"/>
      <c r="T45" s="18"/>
      <c r="U45" s="18"/>
      <c r="V45" s="18"/>
      <c r="W45" s="18"/>
      <c r="X45" s="18"/>
      <c r="Y45" s="18"/>
      <c r="Z45" s="18"/>
    </row>
    <row r="46" spans="1:26" ht="12.75">
      <c r="A46" s="50"/>
      <c r="B46" s="50" t="s">
        <v>245</v>
      </c>
      <c r="C46" s="32">
        <v>1</v>
      </c>
      <c r="D46" s="32" t="s">
        <v>41</v>
      </c>
      <c r="E46" s="126" t="s">
        <v>375</v>
      </c>
      <c r="F46" s="50">
        <v>27</v>
      </c>
      <c r="G46" s="50"/>
      <c r="H46" s="50" t="s">
        <v>92</v>
      </c>
      <c r="I46" s="173" t="str">
        <f>HYPERLINK("http://purl.obolibrary.org/obo/STATO_0000151","STATO_0000151")</f>
        <v>STATO_0000151</v>
      </c>
      <c r="J46" s="50" t="s">
        <v>365</v>
      </c>
      <c r="K46" s="50"/>
      <c r="L46" s="50"/>
      <c r="M46" s="18"/>
      <c r="N46" s="18"/>
      <c r="O46" s="18"/>
      <c r="P46" s="18"/>
      <c r="Q46" s="18"/>
      <c r="R46" s="18"/>
      <c r="S46" s="18"/>
      <c r="T46" s="18"/>
      <c r="U46" s="18"/>
      <c r="V46" s="18"/>
      <c r="W46" s="18"/>
      <c r="X46" s="18"/>
      <c r="Y46" s="18"/>
      <c r="Z46" s="18"/>
    </row>
    <row r="47" spans="1:26" ht="12.75">
      <c r="A47" s="50"/>
      <c r="B47" s="50" t="s">
        <v>234</v>
      </c>
      <c r="C47" s="32">
        <v>1</v>
      </c>
      <c r="D47" s="32" t="s">
        <v>41</v>
      </c>
      <c r="E47" s="126" t="s">
        <v>376</v>
      </c>
      <c r="F47" s="50" t="s">
        <v>381</v>
      </c>
      <c r="G47" s="173" t="str">
        <f>HYPERLINK("http://purl.obolibrary.org/obo/UO_0000187","UO_0000187")</f>
        <v>UO_0000187</v>
      </c>
      <c r="H47" s="50" t="s">
        <v>21</v>
      </c>
      <c r="I47" s="30"/>
      <c r="J47" s="50"/>
      <c r="K47" s="50" t="s">
        <v>155</v>
      </c>
      <c r="L47" s="50"/>
      <c r="M47" s="18"/>
      <c r="N47" s="18"/>
      <c r="O47" s="18"/>
      <c r="P47" s="18"/>
      <c r="Q47" s="18"/>
      <c r="R47" s="18"/>
      <c r="S47" s="18"/>
      <c r="T47" s="18"/>
      <c r="U47" s="18"/>
      <c r="V47" s="18"/>
      <c r="W47" s="18"/>
      <c r="X47" s="18"/>
      <c r="Y47" s="18"/>
      <c r="Z47" s="18"/>
    </row>
    <row r="48" spans="1:26" ht="12.75">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2.75">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2.75">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2.75">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2.75">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2.75">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2.75">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2.75">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2.75">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2.75">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2.75">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2.75">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2.75">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2.75">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2.75">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2.75">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2.75">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2.75">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2.75">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2.75">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2.75">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2.75">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2.75">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2.75">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2.75">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2.75">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2.75">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2.75">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2.75">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2.75">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2.75">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2.75">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2.75">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2.75">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2.75">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2.75">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2.75">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2.75">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2.75">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2.75">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2.75">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2.75">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2.75">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2.75">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2.75">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2.75">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2.75">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2.75">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2.75">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2.75">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2.75">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2.75">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2.75">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2.75">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2.75">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2.75">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2.75">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2.75">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2.75">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2.75">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2.75">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2.75">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2.75">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2.75">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2.75">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2.75">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2.75">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2.75">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2.75">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2.75">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2.75">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2.75">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2.75">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2.75">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2.75">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2.75">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2.75">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2.75">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2.75">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2.75">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2.75">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2.75">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2.75">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2.75">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2.75">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2.75">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2.75">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2.75">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2.75">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2.75">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2.75">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2.75">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2.75">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2.75">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2.75">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2.75">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2.75">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2.75">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2.75">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2.75">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2.75">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2.75">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2.75">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2.75">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2.75">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2.75">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2.75">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2.75">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2.75">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2.75">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2.75">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2.75">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2.75">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2.75">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2.75">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2.75">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2.75">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2.75">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2.75">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2.75">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2.75">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2.75">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2.75">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2.75">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2.75">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2.75">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2.75">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2.75">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2.75">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2.75">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2.75">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2.75">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2.75">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2.75">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2.75">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2.75">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2.75">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2.75">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2.75">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2.75">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2.75">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2.75">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2.75">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2.75">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2.75">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2.75">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2.75">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2.75">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2.75">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2.75">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2.75">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2.75">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2.75">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2.75">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2.75">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2.75">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2.75">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2.75">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2.75">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2.75">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2.75">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2.75">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2.75">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2.75">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2.75">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2.75">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2.75">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2.75">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2.75">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2.75">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2.75">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2.75">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2.75">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2.75">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2.75">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2.75">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2.75">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2.75">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2.75">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2.75">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2.75">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2.75">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2.75">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2.75">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2.75">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2.75">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2.75">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2.75">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2.75">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2.75">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2.75">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2.75">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2.75">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2.75">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2.75">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2.75">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2.75">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2.75">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2.75">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2.75">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2.75">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2.75">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2.75">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2.75">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2.75">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2.75">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2.75">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2.75">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2.75">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2.75">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2.75">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2.75">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2.75">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2.75">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2.75">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2.75">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2.75">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2.75">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2.75">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2.75">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2.75">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2.75">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2.75">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2.75">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2.75">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2.75">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2.75">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2.75">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2.75">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2.75">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2.75">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2.75">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2.75">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2.75">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2.75">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2.75">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2.75">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2.75">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2.75">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2.75">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2.75">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2.75">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2.75">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2.75">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2.75">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2.75">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2.75">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2.75">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2.75">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2.75">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2.75">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2.75">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2.75">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2.75">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2.75">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2.75">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2.75">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2.75">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2.75">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2.75">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2.75">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2.75">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2.75">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2.75">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2.75">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2.75">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2.75">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2.75">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2.75">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2.75">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2.75">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2.75">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2.75">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2.75">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2.75">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2.75">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2.75">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2.75">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2.75">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2.75">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2.75">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2.75">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2.75">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2.75">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2.75">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2.75">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2.75">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2.75">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2.75">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2.75">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2.75">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2.75">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2.75">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2.75">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2.75">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2.75">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2.75">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2.75">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2.75">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2.75">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2.75">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2.75">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2.75">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2.75">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2.75">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2.75">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2.75">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2.75">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2.75">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2.75">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2.75">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2.75">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2.75">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2.75">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2.75">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2.75">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2.75">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2.75">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2.75">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2.75">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2.75">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2.75">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2.75">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2.75">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2.75">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2.75">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2.75">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2.75">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2.75">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2.75">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2.75">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2.75">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2.75">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2.75">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2.75">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2.75">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2.75">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2.75">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2.75">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2.75">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2.75">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2.75">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2.75">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2.75">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2.75">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2.75">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2.75">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2.75">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2.75">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2.75">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2.75">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2.75">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2.75">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2.75">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2.75">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2.75">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2.75">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2.75">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2.75">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2.75">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2.75">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2.75">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2.75">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2.75">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2.75">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2.75">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2.75">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2.75">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2.75">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2.75">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2.75">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2.75">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2.75">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2.75">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2.75">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2.75">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2.75">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2.75">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2.75">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2.75">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2.75">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2.75">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2.75">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2.75">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2.75">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2.75">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2.75">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2.75">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2.75">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2.75">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2.75">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2.75">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2.75">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2.75">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2.75">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2.75">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2.75">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2.75">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2.75">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2.75">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2.75">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2.75">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2.75">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2.75">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2.75">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2.75">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2.75">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2.75">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2.75">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2.75">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2.75">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2.75">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2.75">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2.75">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2.75">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2.75">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2.75">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2.75">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2.75">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2.75">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2.75">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2.75">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2.75">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2.75">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2.75">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2.75">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2.75">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2.75">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2.75">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2.75">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2.75">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2.75">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2.75">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2.75">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2.75">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2.75">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2.75">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2.75">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2.75">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2.75">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2.75">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2.75">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2.75">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2.75">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2.75">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2.75">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2.75">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2.75">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2.75">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2.75">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2.75">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2.75">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2.75">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2.75">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2.75">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2.75">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2.75">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2.75">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2.75">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2.75">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2.75">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2.75">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2.75">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2.75">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2.75">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2.75">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2.75">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2.75">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2.75">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2.75">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2.75">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2.75">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2.75">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2.75">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2.75">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2.75">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2.75">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2.75">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2.75">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2.75">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2.75">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2.75">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2.75">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2.75">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2.75">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2.75">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2.75">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2.75">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2.75">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2.75">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2.75">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2.75">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2.75">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2.75">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2.75">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2.75">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2.75">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2.75">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2.75">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2.75">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2.75">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2.75">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2.75">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2.75">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2.75">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2.75">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2.75">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2.75">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2.75">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2.75">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2.75">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2.75">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2.75">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2.75">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2.75">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2.75">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2.75">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2.75">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2.75">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2.75">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2.75">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2.75">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2.75">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2.75">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2.75">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2.75">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2.75">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2.75">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2.75">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2.75">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2.75">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2.75">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2.75">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2.75">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2.75">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2.75">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2.75">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2.75">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2.75">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2.75">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2.75">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2.75">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2.75">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2.75">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2.75">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2.75">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2.75">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2.75">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2.75">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2.75">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2.75">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2.75">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2.75">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2.75">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2.75">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2.75">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2.75">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2.75">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2.75">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2.75">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2.75">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2.75">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2.75">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2.75">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2.75">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2.75">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2.75">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2.75">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2.75">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2.75">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2.75">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2.75">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2.75">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2.75">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2.75">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2.75">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2.75">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2.75">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2.75">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2.75">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2.75">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2.75">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2.75">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2.75">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2.75">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2.75">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2.75">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2.75">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2.75">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2.75">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2.75">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2.75">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2.75">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2.75">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2.75">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2.75">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2.75">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2.75">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2.75">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2.75">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2.75">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2.75">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2.75">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2.75">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2.75">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2.75">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2.75">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2.75">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2.75">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2.75">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2.75">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2.75">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2.75">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2.75">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2.75">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2.75">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2.75">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2.75">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2.75">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2.75">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2.75">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2.75">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2.75">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2.75">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2.75">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2.75">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2.75">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2.75">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2.75">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2.75">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2.75">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2.75">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2.75">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2.75">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2.75">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2.75">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2.75">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2.75">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2.75">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2.75">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2.75">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2.75">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2.75">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2.75">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2.75">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2.75">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2.75">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2.75">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2.75">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2.75">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2.75">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2.75">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2.75">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2.75">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2.75">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2.75">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2.75">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2.75">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2.75">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2.75">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2.75">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2.75">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2.75">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2.75">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2.75">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2.75">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2.75">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2.75">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2.75">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2.75">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2.75">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2.75">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2.75">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2.75">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2.75">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2.75">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2.75">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2.75">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2.75">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2.75">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2.75">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2.75">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2.75">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2.75">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2.75">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2.75">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2.75">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2.75">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2.75">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2.75">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2.75">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2.75">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2.75">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2.75">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2.75">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2.75">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2.75">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2.75">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2.75">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2.75">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2.75">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2.75">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2.75">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2.75">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2.75">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2.75">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2.75">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2.75">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2.75">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2.75">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2.75">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2.75">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2.75">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2.75">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2.75">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2.75">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2.75">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2.75">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2.75">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2.75">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2.75">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2.75">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2.75">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2.75">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2.75">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2.75">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2.75">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2.75">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2.75">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2.75">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2.75">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2.75">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2.75">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2.75">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2.75">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2.75">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2.75">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2.75">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2.75">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2.75">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2.75">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2.75">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2.75">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2.75">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2.75">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2.75">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2.75">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2.75">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2.75">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2.75">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2.75">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2.75">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2.75">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2.75">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2.75">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2.75">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2.75">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2.75">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2.75">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2.75">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2.75">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2.75">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2.75">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2.75">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2.75">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2.75">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2.75">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2.75">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2.75">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2.75">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2.75">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2.75">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2.75">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2.75">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2.75">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2.75">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2.75">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2.75">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2.75">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2.75">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2.75">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2.75">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2.75">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2.75">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2.75">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2.75">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2.75">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2.75">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2.75">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2.75">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2.75">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2.75">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2.75">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2.75">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2.75">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2.75">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2.75">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2.75">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2.75">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2.75">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2.75">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2.75">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2.75">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2.75">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2.75">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2.75">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2.75">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2.75">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2.75">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2.75">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2.75">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2.75">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2.75">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2.75">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2.75">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2.75">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2.75">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2.75">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2.75">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2.75">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2.75">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2.75">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2.75">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2.75">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2.75">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2.75">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2.75">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2.75">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2.75">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2.75">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2.75">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2.75">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2.75">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2.75">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2.75">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2.75">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2.75">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2.75">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2.75">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2.75">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2.75">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2.75">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2.75">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2.75">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2.75">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2.75">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2.75">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2.75">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2.75">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2.75">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2.75">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2.75">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2.75">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2.75">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2.75">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2.75">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2.75">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2.75">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2.75">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2.75">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2.75">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2.75">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2.75">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2.75">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2.75">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2.75">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2.75">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2.75">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2.75">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2.75">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2.75">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2.75">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2.75">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2.75">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2.75">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2.75">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2.75">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2.75">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2.75">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2.75">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2.75">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2.75">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2.75">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2.75">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2.75">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2.75">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2.75">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2.75">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2.75">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2.75">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2.75">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2.75">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2.75">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2.75">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2.75">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2.75">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2.75">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2.75">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2.75">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2.75">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2.75">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2.75">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2.75">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2.75">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2.75">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2.75">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2.75">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2.75">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2.75">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2.75">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2.75">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2.75">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2.75">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2.75">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2.75">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2.75">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2.75">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2.75">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2.75">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2.75">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2.75">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2.75">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2.75">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2.75">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2.75">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2.75">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2.75">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2.75">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2.75">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2.75">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2.75">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2.75">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2.75">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2.75">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2.75">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2.75">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2.75">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2.75">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2.75">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2.75">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2.75">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2.75">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2.75">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2.75">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2.75">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2.75">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2.75">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2.75">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2.75">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2.75">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2.75">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2.75">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2.75">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2.75">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2.75">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2.75">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2.75">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2.75">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2.75">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2.75">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2.75">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2.75">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2.75">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2.75">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2.75">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2.75">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2.75">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2.75">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2.75">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 ref="I35" r:id="rId18" xr:uid="{CD4967D4-3729-4FA2-9E71-0E31B3D7DEB1}"/>
    <hyperlink ref="I21" r:id="rId19" xr:uid="{461F1AC7-D388-4E9C-9FC9-1C8207DC27E7}"/>
  </hyperlinks>
  <pageMargins left="0.7" right="0.7" top="0.75" bottom="0.75" header="0.3" footer="0.3"/>
  <pageSetup paperSize="9" orientation="portrait" horizontalDpi="4294967293" verticalDpi="4294967293"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2578125" defaultRowHeight="15.75" customHeight="1"/>
  <cols>
    <col min="3" max="3" width="27.85546875" style="96" bestFit="1" customWidth="1"/>
    <col min="4" max="4" width="14.42578125" style="96"/>
    <col min="5" max="5" width="40.42578125" customWidth="1"/>
    <col min="6" max="6" width="19.5703125" customWidth="1"/>
    <col min="7" max="7" width="21" customWidth="1"/>
    <col min="8" max="8" width="16.7109375" customWidth="1"/>
    <col min="9" max="9" width="31.5703125" customWidth="1"/>
    <col min="10" max="10" width="26.140625" customWidth="1"/>
    <col min="11" max="11" width="35.5703125" customWidth="1"/>
  </cols>
  <sheetData>
    <row r="1" spans="1:11" ht="15.75" customHeight="1">
      <c r="A1" s="1" t="s">
        <v>0</v>
      </c>
      <c r="B1" s="3" t="s">
        <v>1</v>
      </c>
      <c r="C1" s="70" t="s">
        <v>193</v>
      </c>
      <c r="D1" s="6" t="s">
        <v>3</v>
      </c>
      <c r="E1" s="5" t="s">
        <v>4</v>
      </c>
      <c r="F1" s="8" t="s">
        <v>5</v>
      </c>
      <c r="G1" s="10" t="s">
        <v>158</v>
      </c>
      <c r="H1" s="10" t="s">
        <v>7</v>
      </c>
      <c r="I1" s="10" t="s">
        <v>8</v>
      </c>
      <c r="J1" s="12" t="s">
        <v>9</v>
      </c>
      <c r="K1" s="12" t="s">
        <v>10</v>
      </c>
    </row>
    <row r="2" spans="1:11" ht="15.75" customHeight="1">
      <c r="A2" s="14" t="s">
        <v>159</v>
      </c>
      <c r="B2" s="14" t="s">
        <v>160</v>
      </c>
      <c r="D2" s="96" t="s">
        <v>41</v>
      </c>
      <c r="F2" s="14" t="s">
        <v>161</v>
      </c>
      <c r="G2" s="14"/>
      <c r="H2" s="14" t="s">
        <v>21</v>
      </c>
      <c r="I2" s="71" t="s">
        <v>20</v>
      </c>
      <c r="J2" s="68" t="s">
        <v>25</v>
      </c>
      <c r="K2" s="19" t="s">
        <v>162</v>
      </c>
    </row>
    <row r="3" spans="1:11" ht="15.75" customHeight="1">
      <c r="B3" s="14" t="s">
        <v>257</v>
      </c>
      <c r="C3" s="96">
        <v>1</v>
      </c>
      <c r="D3" s="96">
        <v>1</v>
      </c>
      <c r="F3" s="14" t="s">
        <v>275</v>
      </c>
      <c r="G3" s="14"/>
      <c r="H3" s="14" t="s">
        <v>21</v>
      </c>
      <c r="I3" s="71" t="s">
        <v>210</v>
      </c>
      <c r="J3" s="54" t="s">
        <v>25</v>
      </c>
    </row>
    <row r="4" spans="1:11" ht="15.75" customHeight="1">
      <c r="B4" s="14" t="s">
        <v>169</v>
      </c>
      <c r="C4" s="96">
        <v>1</v>
      </c>
      <c r="D4" s="49" t="s">
        <v>41</v>
      </c>
      <c r="F4" s="14"/>
      <c r="G4" s="14"/>
      <c r="H4" s="14" t="s">
        <v>21</v>
      </c>
      <c r="I4" s="54" t="s">
        <v>170</v>
      </c>
      <c r="J4" s="54" t="s">
        <v>25</v>
      </c>
    </row>
    <row r="5" spans="1:11" ht="15.75" customHeight="1">
      <c r="B5" s="14" t="s">
        <v>163</v>
      </c>
      <c r="C5" s="96">
        <v>1</v>
      </c>
      <c r="D5" s="49">
        <v>1</v>
      </c>
      <c r="E5" s="14" t="s">
        <v>164</v>
      </c>
      <c r="G5" s="14"/>
      <c r="H5" s="14" t="s">
        <v>21</v>
      </c>
      <c r="I5" s="54" t="s">
        <v>165</v>
      </c>
      <c r="J5" s="54" t="s">
        <v>25</v>
      </c>
    </row>
    <row r="6" spans="1:11" ht="15.75" customHeight="1">
      <c r="B6" s="68" t="s">
        <v>166</v>
      </c>
      <c r="C6" s="96">
        <v>1</v>
      </c>
      <c r="D6" s="49" t="s">
        <v>41</v>
      </c>
      <c r="E6" s="68"/>
      <c r="G6" s="68"/>
      <c r="H6" s="68"/>
      <c r="I6" s="54"/>
      <c r="J6" s="54"/>
    </row>
    <row r="7" spans="1:11" ht="15.75" customHeight="1">
      <c r="B7" s="14" t="s">
        <v>47</v>
      </c>
      <c r="C7" s="96">
        <v>1</v>
      </c>
      <c r="D7" s="49" t="s">
        <v>53</v>
      </c>
      <c r="E7" s="14" t="s">
        <v>83</v>
      </c>
      <c r="F7" s="65" t="s">
        <v>84</v>
      </c>
      <c r="G7" s="51"/>
      <c r="H7" s="14" t="s">
        <v>21</v>
      </c>
      <c r="I7" s="71" t="s">
        <v>276</v>
      </c>
      <c r="J7" s="19" t="s">
        <v>25</v>
      </c>
      <c r="K7" s="19" t="s">
        <v>39</v>
      </c>
    </row>
    <row r="8" spans="1:11" ht="15.75" customHeight="1">
      <c r="B8" s="43" t="s">
        <v>60</v>
      </c>
      <c r="D8" s="49" t="s">
        <v>41</v>
      </c>
      <c r="E8" s="14" t="s">
        <v>95</v>
      </c>
      <c r="F8" s="66">
        <v>42887</v>
      </c>
      <c r="G8" s="14"/>
      <c r="H8" s="14" t="s">
        <v>61</v>
      </c>
      <c r="I8" s="67" t="s">
        <v>62</v>
      </c>
    </row>
    <row r="9" spans="1:11" ht="15.75" customHeight="1">
      <c r="B9" s="14" t="s">
        <v>71</v>
      </c>
      <c r="D9" s="49" t="s">
        <v>41</v>
      </c>
      <c r="E9" s="14" t="s">
        <v>104</v>
      </c>
      <c r="G9" s="14"/>
      <c r="H9" s="14" t="s">
        <v>61</v>
      </c>
      <c r="I9" s="54" t="s">
        <v>72</v>
      </c>
    </row>
    <row r="10" spans="1:11" ht="15.75" customHeight="1">
      <c r="B10" s="14" t="s">
        <v>166</v>
      </c>
      <c r="C10" s="96">
        <v>1</v>
      </c>
      <c r="D10" s="49" t="s">
        <v>41</v>
      </c>
      <c r="G10" s="14"/>
      <c r="H10" s="14" t="s">
        <v>21</v>
      </c>
      <c r="I10" s="54" t="s">
        <v>167</v>
      </c>
      <c r="J10" s="54" t="s">
        <v>25</v>
      </c>
    </row>
    <row r="11" spans="1:11" ht="15.75" customHeight="1">
      <c r="B11" s="50" t="s">
        <v>211</v>
      </c>
      <c r="C11" s="32">
        <v>1</v>
      </c>
      <c r="D11" s="49" t="s">
        <v>41</v>
      </c>
      <c r="E11" s="50" t="s">
        <v>212</v>
      </c>
      <c r="F11" s="50"/>
      <c r="G11" s="50"/>
      <c r="H11" s="50" t="s">
        <v>213</v>
      </c>
      <c r="I11" s="39" t="s">
        <v>59</v>
      </c>
      <c r="J11" s="27" t="s">
        <v>26</v>
      </c>
    </row>
    <row r="12" spans="1:11" ht="15.75" customHeight="1">
      <c r="B12" s="50" t="s">
        <v>171</v>
      </c>
      <c r="C12" s="32">
        <v>1</v>
      </c>
      <c r="D12" s="49" t="s">
        <v>41</v>
      </c>
      <c r="E12" s="50" t="s">
        <v>218</v>
      </c>
      <c r="F12" s="50"/>
      <c r="G12" s="50"/>
      <c r="H12" s="50" t="s">
        <v>21</v>
      </c>
      <c r="I12" s="39" t="s">
        <v>172</v>
      </c>
      <c r="J12" s="27" t="s">
        <v>26</v>
      </c>
    </row>
    <row r="13" spans="1:11" ht="15.75" customHeight="1">
      <c r="B13" s="50" t="s">
        <v>173</v>
      </c>
      <c r="C13" s="32">
        <v>1</v>
      </c>
      <c r="D13" s="49" t="s">
        <v>41</v>
      </c>
      <c r="E13" s="50" t="s">
        <v>216</v>
      </c>
      <c r="F13" s="50"/>
      <c r="G13" s="50"/>
      <c r="H13" s="50" t="s">
        <v>21</v>
      </c>
      <c r="I13" s="39" t="s">
        <v>174</v>
      </c>
      <c r="J13" s="27" t="s">
        <v>26</v>
      </c>
    </row>
    <row r="14" spans="1:11" ht="15.75" customHeight="1">
      <c r="B14" s="50" t="s">
        <v>214</v>
      </c>
      <c r="C14" s="32">
        <v>1</v>
      </c>
      <c r="D14" s="49" t="s">
        <v>41</v>
      </c>
      <c r="E14" s="50" t="s">
        <v>219</v>
      </c>
      <c r="F14" s="50"/>
      <c r="G14" s="50"/>
      <c r="H14" s="50" t="s">
        <v>21</v>
      </c>
      <c r="I14" s="39" t="s">
        <v>220</v>
      </c>
      <c r="J14" s="27" t="s">
        <v>26</v>
      </c>
    </row>
    <row r="15" spans="1:11" ht="15.75" customHeight="1">
      <c r="B15" s="50" t="s">
        <v>215</v>
      </c>
      <c r="C15" s="32">
        <v>1</v>
      </c>
      <c r="D15" s="49" t="s">
        <v>41</v>
      </c>
      <c r="E15" s="50" t="s">
        <v>217</v>
      </c>
      <c r="F15" s="50"/>
      <c r="G15" s="50"/>
      <c r="H15" s="50" t="s">
        <v>21</v>
      </c>
      <c r="I15" s="71" t="s">
        <v>168</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2578125" defaultRowHeight="15.75" customHeight="1"/>
  <cols>
    <col min="2" max="2" width="21.42578125" customWidth="1"/>
    <col min="3" max="3" width="27.85546875" style="96" bestFit="1" customWidth="1"/>
    <col min="5" max="5" width="46.85546875" customWidth="1"/>
    <col min="6" max="6" width="19.5703125" customWidth="1"/>
    <col min="7" max="7" width="22.28515625" customWidth="1"/>
    <col min="8" max="8" width="9.5703125" customWidth="1"/>
    <col min="9" max="9" width="31.5703125" customWidth="1"/>
    <col min="10" max="10" width="26.140625" customWidth="1"/>
  </cols>
  <sheetData>
    <row r="1" spans="1:11" ht="15.75" customHeight="1">
      <c r="A1" s="1" t="s">
        <v>0</v>
      </c>
      <c r="B1" s="3" t="s">
        <v>1</v>
      </c>
      <c r="C1" s="70" t="s">
        <v>193</v>
      </c>
      <c r="D1" s="6" t="s">
        <v>3</v>
      </c>
      <c r="E1" s="5" t="s">
        <v>4</v>
      </c>
      <c r="F1" s="8" t="s">
        <v>5</v>
      </c>
      <c r="G1" s="10" t="s">
        <v>158</v>
      </c>
      <c r="H1" s="10" t="s">
        <v>7</v>
      </c>
      <c r="I1" s="10" t="s">
        <v>8</v>
      </c>
      <c r="J1" s="12" t="s">
        <v>9</v>
      </c>
      <c r="K1" s="12" t="s">
        <v>10</v>
      </c>
    </row>
    <row r="2" spans="1:11" ht="15.75" customHeight="1">
      <c r="A2" s="19" t="s">
        <v>11</v>
      </c>
      <c r="B2" s="19" t="s">
        <v>175</v>
      </c>
      <c r="D2" s="15">
        <v>1</v>
      </c>
      <c r="E2" s="14" t="s">
        <v>176</v>
      </c>
      <c r="F2" s="14" t="s">
        <v>177</v>
      </c>
      <c r="G2" s="14"/>
      <c r="H2" s="19" t="s">
        <v>21</v>
      </c>
      <c r="I2" s="54" t="s">
        <v>20</v>
      </c>
      <c r="J2" s="54" t="s">
        <v>25</v>
      </c>
    </row>
    <row r="3" spans="1:11" ht="15.75" customHeight="1">
      <c r="B3" s="19" t="s">
        <v>178</v>
      </c>
      <c r="D3" s="15" t="s">
        <v>106</v>
      </c>
      <c r="E3" s="14" t="s">
        <v>179</v>
      </c>
      <c r="F3" s="14" t="s">
        <v>180</v>
      </c>
      <c r="G3" s="14"/>
      <c r="H3" s="19" t="s">
        <v>21</v>
      </c>
      <c r="I3" s="54" t="s">
        <v>20</v>
      </c>
      <c r="J3" s="54" t="s">
        <v>25</v>
      </c>
    </row>
    <row r="4" spans="1:11" ht="15.75" customHeight="1">
      <c r="A4" s="19"/>
      <c r="B4" s="14" t="s">
        <v>181</v>
      </c>
      <c r="D4" s="15" t="s">
        <v>106</v>
      </c>
      <c r="E4" s="14" t="s">
        <v>182</v>
      </c>
      <c r="F4" s="14" t="s">
        <v>183</v>
      </c>
      <c r="G4" s="68"/>
      <c r="H4" s="19" t="s">
        <v>21</v>
      </c>
      <c r="I4" s="54" t="s">
        <v>20</v>
      </c>
      <c r="J4" s="54" t="s">
        <v>25</v>
      </c>
      <c r="K4" s="68" t="s">
        <v>184</v>
      </c>
    </row>
    <row r="5" spans="1:11" ht="15.75" customHeight="1">
      <c r="A5" s="19"/>
      <c r="B5" s="14" t="s">
        <v>47</v>
      </c>
      <c r="C5" s="96">
        <v>1</v>
      </c>
      <c r="D5" s="15">
        <v>1</v>
      </c>
      <c r="F5" s="14" t="s">
        <v>48</v>
      </c>
      <c r="G5" s="51" t="str">
        <f>HYPERLINK("http://purl.obolibrary.org/obo/OBI_0000828","OBI_0000828")</f>
        <v>OBI_0000828</v>
      </c>
      <c r="H5" s="19" t="s">
        <v>21</v>
      </c>
      <c r="I5" s="51" t="str">
        <f>HYPERLINK("http://purl.obolibrary.org/obo/OBI_0000245","OBI_0000245")</f>
        <v>OBI_0000245</v>
      </c>
      <c r="J5" s="14" t="s">
        <v>57</v>
      </c>
      <c r="K5" s="14" t="s">
        <v>57</v>
      </c>
    </row>
    <row r="6" spans="1:11" ht="15.75" customHeight="1">
      <c r="B6" s="14" t="s">
        <v>185</v>
      </c>
      <c r="C6" s="63">
        <v>1</v>
      </c>
      <c r="D6" s="52">
        <v>1</v>
      </c>
      <c r="F6" s="19" t="s">
        <v>44</v>
      </c>
      <c r="G6" s="53" t="str">
        <f>HYPERLINK("http://www.geonames.org/2639103/rothamsted-research.html","2639103")</f>
        <v>2639103</v>
      </c>
      <c r="H6" s="19" t="s">
        <v>21</v>
      </c>
      <c r="I6" s="44" t="str">
        <f>HYPERLINK("http://www.cropontology.org/terms/CO_715:0000075/","CO_715:0000075")</f>
        <v>CO_715:0000075</v>
      </c>
      <c r="J6" s="19" t="s">
        <v>45</v>
      </c>
      <c r="K6" s="19" t="s">
        <v>46</v>
      </c>
    </row>
    <row r="7" spans="1:11" ht="15.75" customHeight="1">
      <c r="A7" s="50"/>
      <c r="B7" s="50" t="s">
        <v>60</v>
      </c>
      <c r="D7" s="32">
        <v>1</v>
      </c>
      <c r="E7" s="50" t="s">
        <v>81</v>
      </c>
      <c r="F7" s="50">
        <v>2003</v>
      </c>
      <c r="G7" s="50"/>
      <c r="H7" s="50" t="s">
        <v>61</v>
      </c>
      <c r="I7" s="41" t="s">
        <v>62</v>
      </c>
      <c r="J7" s="27" t="s">
        <v>26</v>
      </c>
    </row>
    <row r="8" spans="1:11" ht="15.75" customHeight="1">
      <c r="A8" s="50"/>
      <c r="B8" s="50" t="s">
        <v>71</v>
      </c>
      <c r="D8" s="32" t="s">
        <v>41</v>
      </c>
      <c r="E8" s="50" t="s">
        <v>89</v>
      </c>
      <c r="F8" s="50"/>
      <c r="G8" s="50"/>
      <c r="H8" s="50" t="s">
        <v>61</v>
      </c>
      <c r="I8" s="23" t="s">
        <v>72</v>
      </c>
      <c r="J8" s="27" t="s">
        <v>26</v>
      </c>
    </row>
    <row r="9" spans="1:11" ht="15.75" customHeight="1">
      <c r="A9" s="19" t="s">
        <v>274</v>
      </c>
      <c r="B9" s="50" t="s">
        <v>211</v>
      </c>
      <c r="C9" s="32">
        <v>1</v>
      </c>
      <c r="D9" s="32">
        <v>1</v>
      </c>
      <c r="E9" s="50" t="s">
        <v>212</v>
      </c>
      <c r="H9" s="50" t="s">
        <v>213</v>
      </c>
      <c r="I9" s="39" t="s">
        <v>59</v>
      </c>
      <c r="J9" s="27" t="s">
        <v>26</v>
      </c>
    </row>
    <row r="10" spans="1:11" ht="15.75" customHeight="1">
      <c r="B10" s="50" t="s">
        <v>171</v>
      </c>
      <c r="C10" s="32">
        <v>1</v>
      </c>
      <c r="D10" s="32">
        <v>1</v>
      </c>
      <c r="E10" s="50" t="s">
        <v>218</v>
      </c>
      <c r="H10" s="50" t="s">
        <v>21</v>
      </c>
      <c r="I10" s="39" t="s">
        <v>172</v>
      </c>
      <c r="J10" s="27" t="s">
        <v>26</v>
      </c>
    </row>
    <row r="11" spans="1:11" ht="15.75" customHeight="1">
      <c r="B11" s="50" t="s">
        <v>173</v>
      </c>
      <c r="C11" s="32">
        <v>1</v>
      </c>
      <c r="D11" s="32">
        <v>1</v>
      </c>
      <c r="E11" s="50" t="s">
        <v>216</v>
      </c>
      <c r="H11" s="50" t="s">
        <v>21</v>
      </c>
      <c r="I11" s="39" t="s">
        <v>174</v>
      </c>
      <c r="J11" s="27" t="s">
        <v>26</v>
      </c>
    </row>
    <row r="12" spans="1:11" ht="15.75" customHeight="1">
      <c r="B12" s="50" t="s">
        <v>214</v>
      </c>
      <c r="C12" s="32">
        <v>1</v>
      </c>
      <c r="D12" s="32">
        <v>1</v>
      </c>
      <c r="E12" s="50" t="s">
        <v>219</v>
      </c>
      <c r="H12" s="50" t="s">
        <v>21</v>
      </c>
      <c r="I12" s="39" t="s">
        <v>220</v>
      </c>
      <c r="J12" s="27" t="s">
        <v>26</v>
      </c>
    </row>
    <row r="13" spans="1:11" ht="15.75" customHeight="1">
      <c r="B13" s="50" t="s">
        <v>215</v>
      </c>
      <c r="C13" s="32">
        <v>1</v>
      </c>
      <c r="D13" s="32">
        <v>1</v>
      </c>
      <c r="E13" s="50" t="s">
        <v>217</v>
      </c>
      <c r="H13" s="50" t="s">
        <v>21</v>
      </c>
      <c r="I13" s="71" t="s">
        <v>168</v>
      </c>
      <c r="J13" s="27" t="s">
        <v>26</v>
      </c>
    </row>
    <row r="14" spans="1:11" ht="15.75" customHeight="1">
      <c r="D14" s="49"/>
    </row>
    <row r="15" spans="1:11" ht="15.75" customHeight="1">
      <c r="D15" s="49"/>
    </row>
    <row r="16" spans="1:11" ht="15.75" customHeight="1">
      <c r="D16" s="49"/>
    </row>
    <row r="17" spans="4:4" ht="15.75" customHeight="1">
      <c r="D17" s="49"/>
    </row>
    <row r="18" spans="4:4" ht="15.75" customHeight="1">
      <c r="D18" s="49"/>
    </row>
    <row r="19" spans="4:4" ht="15.75" customHeight="1">
      <c r="D19" s="49"/>
    </row>
    <row r="20" spans="4:4" ht="15.75" customHeight="1">
      <c r="D20" s="49"/>
    </row>
    <row r="21" spans="4:4" ht="15.75" customHeight="1">
      <c r="D21" s="49"/>
    </row>
    <row r="22" spans="4:4" ht="12.75">
      <c r="D22" s="49"/>
    </row>
    <row r="23" spans="4:4" ht="12.75">
      <c r="D23" s="49"/>
    </row>
    <row r="24" spans="4:4" ht="12.75">
      <c r="D24" s="49"/>
    </row>
    <row r="25" spans="4:4" ht="12.75">
      <c r="D25" s="49"/>
    </row>
    <row r="26" spans="4:4" ht="12.75">
      <c r="D26" s="49"/>
    </row>
    <row r="27" spans="4:4" ht="12.75">
      <c r="D27" s="49"/>
    </row>
    <row r="28" spans="4:4" ht="12.75">
      <c r="D28" s="49"/>
    </row>
    <row r="29" spans="4:4" ht="12.75">
      <c r="D29" s="49"/>
    </row>
    <row r="30" spans="4:4" ht="12.75">
      <c r="D30" s="49"/>
    </row>
    <row r="31" spans="4:4" ht="12.75">
      <c r="D31" s="49"/>
    </row>
    <row r="32" spans="4:4" ht="12.75">
      <c r="D32" s="49"/>
    </row>
    <row r="33" spans="4:4" ht="12.75">
      <c r="D33" s="49"/>
    </row>
    <row r="34" spans="4:4" ht="12.75">
      <c r="D34" s="49"/>
    </row>
    <row r="35" spans="4:4" ht="12.75">
      <c r="D35" s="49"/>
    </row>
    <row r="36" spans="4:4" ht="12.75">
      <c r="D36" s="49"/>
    </row>
    <row r="37" spans="4:4" ht="12.75">
      <c r="D37" s="49"/>
    </row>
    <row r="38" spans="4:4" ht="12.75">
      <c r="D38" s="49"/>
    </row>
    <row r="39" spans="4:4" ht="12.75">
      <c r="D39" s="49"/>
    </row>
    <row r="40" spans="4:4" ht="12.75">
      <c r="D40" s="49"/>
    </row>
    <row r="41" spans="4:4" ht="12.75">
      <c r="D41" s="49"/>
    </row>
    <row r="42" spans="4:4" ht="12.75">
      <c r="D42" s="49"/>
    </row>
    <row r="43" spans="4:4" ht="12.75">
      <c r="D43" s="49"/>
    </row>
    <row r="44" spans="4:4" ht="12.75">
      <c r="D44" s="49"/>
    </row>
    <row r="45" spans="4:4" ht="12.75">
      <c r="D45" s="49"/>
    </row>
    <row r="46" spans="4:4" ht="12.75">
      <c r="D46" s="49"/>
    </row>
    <row r="47" spans="4:4" ht="12.75">
      <c r="D47" s="49"/>
    </row>
    <row r="48" spans="4:4" ht="12.75">
      <c r="D48" s="49"/>
    </row>
    <row r="49" spans="4:4" ht="12.75">
      <c r="D49" s="49"/>
    </row>
    <row r="50" spans="4:4" ht="12.75">
      <c r="D50" s="49"/>
    </row>
    <row r="51" spans="4:4" ht="12.75">
      <c r="D51" s="49"/>
    </row>
    <row r="52" spans="4:4" ht="12.75">
      <c r="D52" s="49"/>
    </row>
    <row r="53" spans="4:4" ht="12.75">
      <c r="D53" s="49"/>
    </row>
    <row r="54" spans="4:4" ht="12.75">
      <c r="D54" s="49"/>
    </row>
    <row r="55" spans="4:4" ht="12.75">
      <c r="D55" s="49"/>
    </row>
    <row r="56" spans="4:4" ht="12.75">
      <c r="D56" s="49"/>
    </row>
    <row r="57" spans="4:4" ht="12.75">
      <c r="D57" s="49"/>
    </row>
    <row r="58" spans="4:4" ht="12.75">
      <c r="D58" s="49"/>
    </row>
    <row r="59" spans="4:4" ht="12.75">
      <c r="D59" s="49"/>
    </row>
    <row r="60" spans="4:4" ht="12.75">
      <c r="D60" s="49"/>
    </row>
    <row r="61" spans="4:4" ht="12.75">
      <c r="D61" s="49"/>
    </row>
    <row r="62" spans="4:4" ht="12.75">
      <c r="D62" s="49"/>
    </row>
    <row r="63" spans="4:4" ht="12.75">
      <c r="D63" s="49"/>
    </row>
    <row r="64" spans="4:4" ht="12.75">
      <c r="D64" s="49"/>
    </row>
    <row r="65" spans="4:4" ht="12.75">
      <c r="D65" s="49"/>
    </row>
    <row r="66" spans="4:4" ht="12.75">
      <c r="D66" s="49"/>
    </row>
    <row r="67" spans="4:4" ht="12.75">
      <c r="D67" s="49"/>
    </row>
    <row r="68" spans="4:4" ht="12.75">
      <c r="D68" s="49"/>
    </row>
    <row r="69" spans="4:4" ht="12.75">
      <c r="D69" s="49"/>
    </row>
    <row r="70" spans="4:4" ht="12.75">
      <c r="D70" s="49"/>
    </row>
    <row r="71" spans="4:4" ht="12.75">
      <c r="D71" s="49"/>
    </row>
    <row r="72" spans="4:4" ht="12.75">
      <c r="D72" s="49"/>
    </row>
    <row r="73" spans="4:4" ht="12.75">
      <c r="D73" s="49"/>
    </row>
    <row r="74" spans="4:4" ht="12.75">
      <c r="D74" s="49"/>
    </row>
    <row r="75" spans="4:4" ht="12.75">
      <c r="D75" s="49"/>
    </row>
    <row r="76" spans="4:4" ht="12.75">
      <c r="D76" s="49"/>
    </row>
    <row r="77" spans="4:4" ht="12.75">
      <c r="D77" s="49"/>
    </row>
    <row r="78" spans="4:4" ht="12.75">
      <c r="D78" s="49"/>
    </row>
    <row r="79" spans="4:4" ht="12.75">
      <c r="D79" s="49"/>
    </row>
    <row r="80" spans="4:4" ht="12.75">
      <c r="D80" s="49"/>
    </row>
    <row r="81" spans="4:4" ht="12.75">
      <c r="D81" s="49"/>
    </row>
    <row r="82" spans="4:4" ht="12.75">
      <c r="D82" s="49"/>
    </row>
    <row r="83" spans="4:4" ht="12.75">
      <c r="D83" s="49"/>
    </row>
    <row r="84" spans="4:4" ht="12.75">
      <c r="D84" s="49"/>
    </row>
    <row r="85" spans="4:4" ht="12.75">
      <c r="D85" s="49"/>
    </row>
    <row r="86" spans="4:4" ht="12.75">
      <c r="D86" s="49"/>
    </row>
    <row r="87" spans="4:4" ht="12.75">
      <c r="D87" s="49"/>
    </row>
    <row r="88" spans="4:4" ht="12.75">
      <c r="D88" s="49"/>
    </row>
    <row r="89" spans="4:4" ht="12.75">
      <c r="D89" s="49"/>
    </row>
    <row r="90" spans="4:4" ht="12.75">
      <c r="D90" s="49"/>
    </row>
    <row r="91" spans="4:4" ht="12.75">
      <c r="D91" s="49"/>
    </row>
    <row r="92" spans="4:4" ht="12.75">
      <c r="D92" s="49"/>
    </row>
    <row r="93" spans="4:4" ht="12.75">
      <c r="D93" s="49"/>
    </row>
    <row r="94" spans="4:4" ht="12.75">
      <c r="D94" s="49"/>
    </row>
    <row r="95" spans="4:4" ht="12.75">
      <c r="D95" s="49"/>
    </row>
    <row r="96" spans="4:4" ht="12.75">
      <c r="D96" s="49"/>
    </row>
    <row r="97" spans="4:4" ht="12.75">
      <c r="D97" s="49"/>
    </row>
    <row r="98" spans="4:4" ht="12.75">
      <c r="D98" s="49"/>
    </row>
    <row r="99" spans="4:4" ht="12.75">
      <c r="D99" s="49"/>
    </row>
    <row r="100" spans="4:4" ht="12.75">
      <c r="D100" s="49"/>
    </row>
    <row r="101" spans="4:4" ht="12.75">
      <c r="D101" s="49"/>
    </row>
    <row r="102" spans="4:4" ht="12.75">
      <c r="D102" s="49"/>
    </row>
    <row r="103" spans="4:4" ht="12.75">
      <c r="D103" s="49"/>
    </row>
    <row r="104" spans="4:4" ht="12.75">
      <c r="D104" s="49"/>
    </row>
    <row r="105" spans="4:4" ht="12.75">
      <c r="D105" s="49"/>
    </row>
    <row r="106" spans="4:4" ht="12.75">
      <c r="D106" s="49"/>
    </row>
    <row r="107" spans="4:4" ht="12.75">
      <c r="D107" s="49"/>
    </row>
    <row r="108" spans="4:4" ht="12.75">
      <c r="D108" s="49"/>
    </row>
    <row r="109" spans="4:4" ht="12.75">
      <c r="D109" s="49"/>
    </row>
    <row r="110" spans="4:4" ht="12.75">
      <c r="D110" s="49"/>
    </row>
    <row r="111" spans="4:4" ht="12.75">
      <c r="D111" s="49"/>
    </row>
    <row r="112" spans="4:4" ht="12.75">
      <c r="D112" s="49"/>
    </row>
    <row r="113" spans="4:4" ht="12.75">
      <c r="D113" s="49"/>
    </row>
    <row r="114" spans="4:4" ht="12.75">
      <c r="D114" s="49"/>
    </row>
    <row r="115" spans="4:4" ht="12.75">
      <c r="D115" s="49"/>
    </row>
    <row r="116" spans="4:4" ht="12.75">
      <c r="D116" s="49"/>
    </row>
    <row r="117" spans="4:4" ht="12.75">
      <c r="D117" s="49"/>
    </row>
    <row r="118" spans="4:4" ht="12.75">
      <c r="D118" s="49"/>
    </row>
    <row r="119" spans="4:4" ht="12.75">
      <c r="D119" s="49"/>
    </row>
    <row r="120" spans="4:4" ht="12.75">
      <c r="D120" s="49"/>
    </row>
    <row r="121" spans="4:4" ht="12.75">
      <c r="D121" s="49"/>
    </row>
    <row r="122" spans="4:4" ht="12.75">
      <c r="D122" s="49"/>
    </row>
    <row r="123" spans="4:4" ht="12.75">
      <c r="D123" s="49"/>
    </row>
    <row r="124" spans="4:4" ht="12.75">
      <c r="D124" s="49"/>
    </row>
    <row r="125" spans="4:4" ht="12.75">
      <c r="D125" s="49"/>
    </row>
    <row r="126" spans="4:4" ht="12.75">
      <c r="D126" s="49"/>
    </row>
    <row r="127" spans="4:4" ht="12.75">
      <c r="D127" s="49"/>
    </row>
    <row r="128" spans="4:4" ht="12.75">
      <c r="D128" s="49"/>
    </row>
    <row r="129" spans="4:4" ht="12.75">
      <c r="D129" s="49"/>
    </row>
    <row r="130" spans="4:4" ht="12.75">
      <c r="D130" s="49"/>
    </row>
    <row r="131" spans="4:4" ht="12.75">
      <c r="D131" s="49"/>
    </row>
    <row r="132" spans="4:4" ht="12.75">
      <c r="D132" s="49"/>
    </row>
    <row r="133" spans="4:4" ht="12.75">
      <c r="D133" s="49"/>
    </row>
    <row r="134" spans="4:4" ht="12.75">
      <c r="D134" s="49"/>
    </row>
    <row r="135" spans="4:4" ht="12.75">
      <c r="D135" s="49"/>
    </row>
    <row r="136" spans="4:4" ht="12.75">
      <c r="D136" s="49"/>
    </row>
    <row r="137" spans="4:4" ht="12.75">
      <c r="D137" s="49"/>
    </row>
    <row r="138" spans="4:4" ht="12.75">
      <c r="D138" s="49"/>
    </row>
    <row r="139" spans="4:4" ht="12.75">
      <c r="D139" s="49"/>
    </row>
    <row r="140" spans="4:4" ht="12.75">
      <c r="D140" s="49"/>
    </row>
    <row r="141" spans="4:4" ht="12.75">
      <c r="D141" s="49"/>
    </row>
    <row r="142" spans="4:4" ht="12.75">
      <c r="D142" s="49"/>
    </row>
    <row r="143" spans="4:4" ht="12.75">
      <c r="D143" s="49"/>
    </row>
    <row r="144" spans="4:4" ht="12.75">
      <c r="D144" s="49"/>
    </row>
    <row r="145" spans="4:4" ht="12.75">
      <c r="D145" s="49"/>
    </row>
    <row r="146" spans="4:4" ht="12.75">
      <c r="D146" s="49"/>
    </row>
    <row r="147" spans="4:4" ht="12.75">
      <c r="D147" s="49"/>
    </row>
    <row r="148" spans="4:4" ht="12.75">
      <c r="D148" s="49"/>
    </row>
    <row r="149" spans="4:4" ht="12.75">
      <c r="D149" s="49"/>
    </row>
    <row r="150" spans="4:4" ht="12.75">
      <c r="D150" s="49"/>
    </row>
    <row r="151" spans="4:4" ht="12.75">
      <c r="D151" s="49"/>
    </row>
    <row r="152" spans="4:4" ht="12.75">
      <c r="D152" s="49"/>
    </row>
    <row r="153" spans="4:4" ht="12.75">
      <c r="D153" s="49"/>
    </row>
    <row r="154" spans="4:4" ht="12.75">
      <c r="D154" s="49"/>
    </row>
    <row r="155" spans="4:4" ht="12.75">
      <c r="D155" s="49"/>
    </row>
    <row r="156" spans="4:4" ht="12.75">
      <c r="D156" s="49"/>
    </row>
    <row r="157" spans="4:4" ht="12.75">
      <c r="D157" s="49"/>
    </row>
    <row r="158" spans="4:4" ht="12.75">
      <c r="D158" s="49"/>
    </row>
    <row r="159" spans="4:4" ht="12.75">
      <c r="D159" s="49"/>
    </row>
    <row r="160" spans="4:4" ht="12.75">
      <c r="D160" s="49"/>
    </row>
    <row r="161" spans="4:4" ht="12.75">
      <c r="D161" s="49"/>
    </row>
    <row r="162" spans="4:4" ht="12.75">
      <c r="D162" s="49"/>
    </row>
    <row r="163" spans="4:4" ht="12.75">
      <c r="D163" s="49"/>
    </row>
    <row r="164" spans="4:4" ht="12.75">
      <c r="D164" s="49"/>
    </row>
    <row r="165" spans="4:4" ht="12.75">
      <c r="D165" s="49"/>
    </row>
    <row r="166" spans="4:4" ht="12.75">
      <c r="D166" s="49"/>
    </row>
    <row r="167" spans="4:4" ht="12.75">
      <c r="D167" s="49"/>
    </row>
    <row r="168" spans="4:4" ht="12.75">
      <c r="D168" s="49"/>
    </row>
    <row r="169" spans="4:4" ht="12.75">
      <c r="D169" s="49"/>
    </row>
    <row r="170" spans="4:4" ht="12.75">
      <c r="D170" s="49"/>
    </row>
    <row r="171" spans="4:4" ht="12.75">
      <c r="D171" s="49"/>
    </row>
    <row r="172" spans="4:4" ht="12.75">
      <c r="D172" s="49"/>
    </row>
    <row r="173" spans="4:4" ht="12.75">
      <c r="D173" s="49"/>
    </row>
    <row r="174" spans="4:4" ht="12.75">
      <c r="D174" s="49"/>
    </row>
    <row r="175" spans="4:4" ht="12.75">
      <c r="D175" s="49"/>
    </row>
    <row r="176" spans="4:4" ht="12.75">
      <c r="D176" s="49"/>
    </row>
    <row r="177" spans="4:4" ht="12.75">
      <c r="D177" s="49"/>
    </row>
    <row r="178" spans="4:4" ht="12.75">
      <c r="D178" s="49"/>
    </row>
    <row r="179" spans="4:4" ht="12.75">
      <c r="D179" s="49"/>
    </row>
    <row r="180" spans="4:4" ht="12.75">
      <c r="D180" s="49"/>
    </row>
    <row r="181" spans="4:4" ht="12.75">
      <c r="D181" s="49"/>
    </row>
    <row r="182" spans="4:4" ht="12.75">
      <c r="D182" s="49"/>
    </row>
    <row r="183" spans="4:4" ht="12.75">
      <c r="D183" s="49"/>
    </row>
    <row r="184" spans="4:4" ht="12.75">
      <c r="D184" s="49"/>
    </row>
    <row r="185" spans="4:4" ht="12.75">
      <c r="D185" s="49"/>
    </row>
    <row r="186" spans="4:4" ht="12.75">
      <c r="D186" s="49"/>
    </row>
    <row r="187" spans="4:4" ht="12.75">
      <c r="D187" s="49"/>
    </row>
    <row r="188" spans="4:4" ht="12.75">
      <c r="D188" s="49"/>
    </row>
    <row r="189" spans="4:4" ht="12.75">
      <c r="D189" s="49"/>
    </row>
    <row r="190" spans="4:4" ht="12.75">
      <c r="D190" s="49"/>
    </row>
    <row r="191" spans="4:4" ht="12.75">
      <c r="D191" s="49"/>
    </row>
    <row r="192" spans="4:4" ht="12.75">
      <c r="D192" s="49"/>
    </row>
    <row r="193" spans="4:4" ht="12.75">
      <c r="D193" s="49"/>
    </row>
    <row r="194" spans="4:4" ht="12.75">
      <c r="D194" s="49"/>
    </row>
    <row r="195" spans="4:4" ht="12.75">
      <c r="D195" s="49"/>
    </row>
    <row r="196" spans="4:4" ht="12.75">
      <c r="D196" s="49"/>
    </row>
    <row r="197" spans="4:4" ht="12.75">
      <c r="D197" s="49"/>
    </row>
    <row r="198" spans="4:4" ht="12.75">
      <c r="D198" s="49"/>
    </row>
    <row r="199" spans="4:4" ht="12.75">
      <c r="D199" s="49"/>
    </row>
    <row r="200" spans="4:4" ht="12.75">
      <c r="D200" s="49"/>
    </row>
    <row r="201" spans="4:4" ht="12.75">
      <c r="D201" s="49"/>
    </row>
    <row r="202" spans="4:4" ht="12.75">
      <c r="D202" s="49"/>
    </row>
    <row r="203" spans="4:4" ht="12.75">
      <c r="D203" s="49"/>
    </row>
    <row r="204" spans="4:4" ht="12.75">
      <c r="D204" s="49"/>
    </row>
    <row r="205" spans="4:4" ht="12.75">
      <c r="D205" s="49"/>
    </row>
    <row r="206" spans="4:4" ht="12.75">
      <c r="D206" s="49"/>
    </row>
    <row r="207" spans="4:4" ht="12.75">
      <c r="D207" s="49"/>
    </row>
    <row r="208" spans="4:4" ht="12.75">
      <c r="D208" s="49"/>
    </row>
    <row r="209" spans="4:4" ht="12.75">
      <c r="D209" s="49"/>
    </row>
    <row r="210" spans="4:4" ht="12.75">
      <c r="D210" s="49"/>
    </row>
    <row r="211" spans="4:4" ht="12.75">
      <c r="D211" s="49"/>
    </row>
    <row r="212" spans="4:4" ht="12.75">
      <c r="D212" s="49"/>
    </row>
    <row r="213" spans="4:4" ht="12.75">
      <c r="D213" s="49"/>
    </row>
    <row r="214" spans="4:4" ht="12.75">
      <c r="D214" s="49"/>
    </row>
    <row r="215" spans="4:4" ht="12.75">
      <c r="D215" s="49"/>
    </row>
    <row r="216" spans="4:4" ht="12.75">
      <c r="D216" s="49"/>
    </row>
    <row r="217" spans="4:4" ht="12.75">
      <c r="D217" s="49"/>
    </row>
    <row r="218" spans="4:4" ht="12.75">
      <c r="D218" s="49"/>
    </row>
    <row r="219" spans="4:4" ht="12.75">
      <c r="D219" s="49"/>
    </row>
    <row r="220" spans="4:4" ht="12.75">
      <c r="D220" s="49"/>
    </row>
    <row r="221" spans="4:4" ht="12.75">
      <c r="D221" s="49"/>
    </row>
    <row r="222" spans="4:4" ht="12.75">
      <c r="D222" s="49"/>
    </row>
    <row r="223" spans="4:4" ht="12.75">
      <c r="D223" s="49"/>
    </row>
    <row r="224" spans="4:4" ht="12.75">
      <c r="D224" s="49"/>
    </row>
    <row r="225" spans="4:4" ht="12.75">
      <c r="D225" s="49"/>
    </row>
    <row r="226" spans="4:4" ht="12.75">
      <c r="D226" s="49"/>
    </row>
    <row r="227" spans="4:4" ht="12.75">
      <c r="D227" s="49"/>
    </row>
    <row r="228" spans="4:4" ht="12.75">
      <c r="D228" s="49"/>
    </row>
    <row r="229" spans="4:4" ht="12.75">
      <c r="D229" s="49"/>
    </row>
    <row r="230" spans="4:4" ht="12.75">
      <c r="D230" s="49"/>
    </row>
    <row r="231" spans="4:4" ht="12.75">
      <c r="D231" s="49"/>
    </row>
    <row r="232" spans="4:4" ht="12.75">
      <c r="D232" s="49"/>
    </row>
    <row r="233" spans="4:4" ht="12.75">
      <c r="D233" s="49"/>
    </row>
    <row r="234" spans="4:4" ht="12.75">
      <c r="D234" s="49"/>
    </row>
    <row r="235" spans="4:4" ht="12.75">
      <c r="D235" s="49"/>
    </row>
    <row r="236" spans="4:4" ht="12.75">
      <c r="D236" s="49"/>
    </row>
    <row r="237" spans="4:4" ht="12.75">
      <c r="D237" s="49"/>
    </row>
    <row r="238" spans="4:4" ht="12.75">
      <c r="D238" s="49"/>
    </row>
    <row r="239" spans="4:4" ht="12.75">
      <c r="D239" s="49"/>
    </row>
    <row r="240" spans="4:4" ht="12.75">
      <c r="D240" s="49"/>
    </row>
    <row r="241" spans="4:4" ht="12.75">
      <c r="D241" s="49"/>
    </row>
    <row r="242" spans="4:4" ht="12.75">
      <c r="D242" s="49"/>
    </row>
    <row r="243" spans="4:4" ht="12.75">
      <c r="D243" s="49"/>
    </row>
    <row r="244" spans="4:4" ht="12.75">
      <c r="D244" s="49"/>
    </row>
    <row r="245" spans="4:4" ht="12.75">
      <c r="D245" s="49"/>
    </row>
    <row r="246" spans="4:4" ht="12.75">
      <c r="D246" s="49"/>
    </row>
    <row r="247" spans="4:4" ht="12.75">
      <c r="D247" s="49"/>
    </row>
    <row r="248" spans="4:4" ht="12.75">
      <c r="D248" s="49"/>
    </row>
    <row r="249" spans="4:4" ht="12.75">
      <c r="D249" s="49"/>
    </row>
    <row r="250" spans="4:4" ht="12.75">
      <c r="D250" s="49"/>
    </row>
    <row r="251" spans="4:4" ht="12.75">
      <c r="D251" s="49"/>
    </row>
    <row r="252" spans="4:4" ht="12.75">
      <c r="D252" s="49"/>
    </row>
    <row r="253" spans="4:4" ht="12.75">
      <c r="D253" s="49"/>
    </row>
    <row r="254" spans="4:4" ht="12.75">
      <c r="D254" s="49"/>
    </row>
    <row r="255" spans="4:4" ht="12.75">
      <c r="D255" s="49"/>
    </row>
    <row r="256" spans="4:4" ht="12.75">
      <c r="D256" s="49"/>
    </row>
    <row r="257" spans="4:4" ht="12.75">
      <c r="D257" s="49"/>
    </row>
    <row r="258" spans="4:4" ht="12.75">
      <c r="D258" s="49"/>
    </row>
    <row r="259" spans="4:4" ht="12.75">
      <c r="D259" s="49"/>
    </row>
    <row r="260" spans="4:4" ht="12.75">
      <c r="D260" s="49"/>
    </row>
    <row r="261" spans="4:4" ht="12.75">
      <c r="D261" s="49"/>
    </row>
    <row r="262" spans="4:4" ht="12.75">
      <c r="D262" s="49"/>
    </row>
    <row r="263" spans="4:4" ht="12.75">
      <c r="D263" s="49"/>
    </row>
    <row r="264" spans="4:4" ht="12.75">
      <c r="D264" s="49"/>
    </row>
    <row r="265" spans="4:4" ht="12.75">
      <c r="D265" s="49"/>
    </row>
    <row r="266" spans="4:4" ht="12.75">
      <c r="D266" s="49"/>
    </row>
    <row r="267" spans="4:4" ht="12.75">
      <c r="D267" s="49"/>
    </row>
    <row r="268" spans="4:4" ht="12.75">
      <c r="D268" s="49"/>
    </row>
    <row r="269" spans="4:4" ht="12.75">
      <c r="D269" s="49"/>
    </row>
    <row r="270" spans="4:4" ht="12.75">
      <c r="D270" s="49"/>
    </row>
    <row r="271" spans="4:4" ht="12.75">
      <c r="D271" s="49"/>
    </row>
    <row r="272" spans="4:4" ht="12.75">
      <c r="D272" s="49"/>
    </row>
    <row r="273" spans="4:4" ht="12.75">
      <c r="D273" s="49"/>
    </row>
    <row r="274" spans="4:4" ht="12.75">
      <c r="D274" s="49"/>
    </row>
    <row r="275" spans="4:4" ht="12.75">
      <c r="D275" s="49"/>
    </row>
    <row r="276" spans="4:4" ht="12.75">
      <c r="D276" s="49"/>
    </row>
    <row r="277" spans="4:4" ht="12.75">
      <c r="D277" s="49"/>
    </row>
    <row r="278" spans="4:4" ht="12.75">
      <c r="D278" s="49"/>
    </row>
    <row r="279" spans="4:4" ht="12.75">
      <c r="D279" s="49"/>
    </row>
    <row r="280" spans="4:4" ht="12.75">
      <c r="D280" s="49"/>
    </row>
    <row r="281" spans="4:4" ht="12.75">
      <c r="D281" s="49"/>
    </row>
    <row r="282" spans="4:4" ht="12.75">
      <c r="D282" s="49"/>
    </row>
    <row r="283" spans="4:4" ht="12.75">
      <c r="D283" s="49"/>
    </row>
    <row r="284" spans="4:4" ht="12.75">
      <c r="D284" s="49"/>
    </row>
    <row r="285" spans="4:4" ht="12.75">
      <c r="D285" s="49"/>
    </row>
    <row r="286" spans="4:4" ht="12.75">
      <c r="D286" s="49"/>
    </row>
    <row r="287" spans="4:4" ht="12.75">
      <c r="D287" s="49"/>
    </row>
    <row r="288" spans="4:4" ht="12.75">
      <c r="D288" s="49"/>
    </row>
    <row r="289" spans="4:4" ht="12.75">
      <c r="D289" s="49"/>
    </row>
    <row r="290" spans="4:4" ht="12.75">
      <c r="D290" s="49"/>
    </row>
    <row r="291" spans="4:4" ht="12.75">
      <c r="D291" s="49"/>
    </row>
    <row r="292" spans="4:4" ht="12.75">
      <c r="D292" s="49"/>
    </row>
    <row r="293" spans="4:4" ht="12.75">
      <c r="D293" s="49"/>
    </row>
    <row r="294" spans="4:4" ht="12.75">
      <c r="D294" s="49"/>
    </row>
    <row r="295" spans="4:4" ht="12.75">
      <c r="D295" s="49"/>
    </row>
    <row r="296" spans="4:4" ht="12.75">
      <c r="D296" s="49"/>
    </row>
    <row r="297" spans="4:4" ht="12.75">
      <c r="D297" s="49"/>
    </row>
    <row r="298" spans="4:4" ht="12.75">
      <c r="D298" s="49"/>
    </row>
    <row r="299" spans="4:4" ht="12.75">
      <c r="D299" s="49"/>
    </row>
    <row r="300" spans="4:4" ht="12.75">
      <c r="D300" s="49"/>
    </row>
    <row r="301" spans="4:4" ht="12.75">
      <c r="D301" s="49"/>
    </row>
    <row r="302" spans="4:4" ht="12.75">
      <c r="D302" s="49"/>
    </row>
    <row r="303" spans="4:4" ht="12.75">
      <c r="D303" s="49"/>
    </row>
    <row r="304" spans="4:4" ht="12.75">
      <c r="D304" s="49"/>
    </row>
    <row r="305" spans="4:4" ht="12.75">
      <c r="D305" s="49"/>
    </row>
    <row r="306" spans="4:4" ht="12.75">
      <c r="D306" s="49"/>
    </row>
    <row r="307" spans="4:4" ht="12.75">
      <c r="D307" s="49"/>
    </row>
    <row r="308" spans="4:4" ht="12.75">
      <c r="D308" s="49"/>
    </row>
    <row r="309" spans="4:4" ht="12.75">
      <c r="D309" s="49"/>
    </row>
    <row r="310" spans="4:4" ht="12.75">
      <c r="D310" s="49"/>
    </row>
    <row r="311" spans="4:4" ht="12.75">
      <c r="D311" s="49"/>
    </row>
    <row r="312" spans="4:4" ht="12.75">
      <c r="D312" s="49"/>
    </row>
    <row r="313" spans="4:4" ht="12.75">
      <c r="D313" s="49"/>
    </row>
    <row r="314" spans="4:4" ht="12.75">
      <c r="D314" s="49"/>
    </row>
    <row r="315" spans="4:4" ht="12.75">
      <c r="D315" s="49"/>
    </row>
    <row r="316" spans="4:4" ht="12.75">
      <c r="D316" s="49"/>
    </row>
    <row r="317" spans="4:4" ht="12.75">
      <c r="D317" s="49"/>
    </row>
    <row r="318" spans="4:4" ht="12.75">
      <c r="D318" s="49"/>
    </row>
    <row r="319" spans="4:4" ht="12.75">
      <c r="D319" s="49"/>
    </row>
    <row r="320" spans="4:4" ht="12.75">
      <c r="D320" s="49"/>
    </row>
    <row r="321" spans="4:4" ht="12.75">
      <c r="D321" s="49"/>
    </row>
    <row r="322" spans="4:4" ht="12.75">
      <c r="D322" s="49"/>
    </row>
    <row r="323" spans="4:4" ht="12.75">
      <c r="D323" s="49"/>
    </row>
    <row r="324" spans="4:4" ht="12.75">
      <c r="D324" s="49"/>
    </row>
    <row r="325" spans="4:4" ht="12.75">
      <c r="D325" s="49"/>
    </row>
    <row r="326" spans="4:4" ht="12.75">
      <c r="D326" s="49"/>
    </row>
    <row r="327" spans="4:4" ht="12.75">
      <c r="D327" s="49"/>
    </row>
    <row r="328" spans="4:4" ht="12.75">
      <c r="D328" s="49"/>
    </row>
    <row r="329" spans="4:4" ht="12.75">
      <c r="D329" s="49"/>
    </row>
    <row r="330" spans="4:4" ht="12.75">
      <c r="D330" s="49"/>
    </row>
    <row r="331" spans="4:4" ht="12.75">
      <c r="D331" s="49"/>
    </row>
    <row r="332" spans="4:4" ht="12.75">
      <c r="D332" s="49"/>
    </row>
    <row r="333" spans="4:4" ht="12.75">
      <c r="D333" s="49"/>
    </row>
    <row r="334" spans="4:4" ht="12.75">
      <c r="D334" s="49"/>
    </row>
    <row r="335" spans="4:4" ht="12.75">
      <c r="D335" s="49"/>
    </row>
    <row r="336" spans="4:4" ht="12.75">
      <c r="D336" s="49"/>
    </row>
    <row r="337" spans="4:4" ht="12.75">
      <c r="D337" s="49"/>
    </row>
    <row r="338" spans="4:4" ht="12.75">
      <c r="D338" s="49"/>
    </row>
    <row r="339" spans="4:4" ht="12.75">
      <c r="D339" s="49"/>
    </row>
    <row r="340" spans="4:4" ht="12.75">
      <c r="D340" s="49"/>
    </row>
    <row r="341" spans="4:4" ht="12.75">
      <c r="D341" s="49"/>
    </row>
    <row r="342" spans="4:4" ht="12.75">
      <c r="D342" s="49"/>
    </row>
    <row r="343" spans="4:4" ht="12.75">
      <c r="D343" s="49"/>
    </row>
    <row r="344" spans="4:4" ht="12.75">
      <c r="D344" s="49"/>
    </row>
    <row r="345" spans="4:4" ht="12.75">
      <c r="D345" s="49"/>
    </row>
    <row r="346" spans="4:4" ht="12.75">
      <c r="D346" s="49"/>
    </row>
    <row r="347" spans="4:4" ht="12.75">
      <c r="D347" s="49"/>
    </row>
    <row r="348" spans="4:4" ht="12.75">
      <c r="D348" s="49"/>
    </row>
    <row r="349" spans="4:4" ht="12.75">
      <c r="D349" s="49"/>
    </row>
    <row r="350" spans="4:4" ht="12.75">
      <c r="D350" s="49"/>
    </row>
    <row r="351" spans="4:4" ht="12.75">
      <c r="D351" s="49"/>
    </row>
    <row r="352" spans="4:4" ht="12.75">
      <c r="D352" s="49"/>
    </row>
    <row r="353" spans="4:4" ht="12.75">
      <c r="D353" s="49"/>
    </row>
    <row r="354" spans="4:4" ht="12.75">
      <c r="D354" s="49"/>
    </row>
    <row r="355" spans="4:4" ht="12.75">
      <c r="D355" s="49"/>
    </row>
    <row r="356" spans="4:4" ht="12.75">
      <c r="D356" s="49"/>
    </row>
    <row r="357" spans="4:4" ht="12.75">
      <c r="D357" s="49"/>
    </row>
    <row r="358" spans="4:4" ht="12.75">
      <c r="D358" s="49"/>
    </row>
    <row r="359" spans="4:4" ht="12.75">
      <c r="D359" s="49"/>
    </row>
    <row r="360" spans="4:4" ht="12.75">
      <c r="D360" s="49"/>
    </row>
    <row r="361" spans="4:4" ht="12.75">
      <c r="D361" s="49"/>
    </row>
    <row r="362" spans="4:4" ht="12.75">
      <c r="D362" s="49"/>
    </row>
    <row r="363" spans="4:4" ht="12.75">
      <c r="D363" s="49"/>
    </row>
    <row r="364" spans="4:4" ht="12.75">
      <c r="D364" s="49"/>
    </row>
    <row r="365" spans="4:4" ht="12.75">
      <c r="D365" s="49"/>
    </row>
    <row r="366" spans="4:4" ht="12.75">
      <c r="D366" s="49"/>
    </row>
    <row r="367" spans="4:4" ht="12.75">
      <c r="D367" s="49"/>
    </row>
    <row r="368" spans="4:4" ht="12.75">
      <c r="D368" s="49"/>
    </row>
    <row r="369" spans="4:4" ht="12.75">
      <c r="D369" s="49"/>
    </row>
    <row r="370" spans="4:4" ht="12.75">
      <c r="D370" s="49"/>
    </row>
    <row r="371" spans="4:4" ht="12.75">
      <c r="D371" s="49"/>
    </row>
    <row r="372" spans="4:4" ht="12.75">
      <c r="D372" s="49"/>
    </row>
    <row r="373" spans="4:4" ht="12.75">
      <c r="D373" s="49"/>
    </row>
    <row r="374" spans="4:4" ht="12.75">
      <c r="D374" s="49"/>
    </row>
    <row r="375" spans="4:4" ht="12.75">
      <c r="D375" s="49"/>
    </row>
    <row r="376" spans="4:4" ht="12.75">
      <c r="D376" s="49"/>
    </row>
    <row r="377" spans="4:4" ht="12.75">
      <c r="D377" s="49"/>
    </row>
    <row r="378" spans="4:4" ht="12.75">
      <c r="D378" s="49"/>
    </row>
    <row r="379" spans="4:4" ht="12.75">
      <c r="D379" s="49"/>
    </row>
    <row r="380" spans="4:4" ht="12.75">
      <c r="D380" s="49"/>
    </row>
    <row r="381" spans="4:4" ht="12.75">
      <c r="D381" s="49"/>
    </row>
    <row r="382" spans="4:4" ht="12.75">
      <c r="D382" s="49"/>
    </row>
    <row r="383" spans="4:4" ht="12.75">
      <c r="D383" s="49"/>
    </row>
    <row r="384" spans="4:4" ht="12.75">
      <c r="D384" s="49"/>
    </row>
    <row r="385" spans="4:4" ht="12.75">
      <c r="D385" s="49"/>
    </row>
    <row r="386" spans="4:4" ht="12.75">
      <c r="D386" s="49"/>
    </row>
    <row r="387" spans="4:4" ht="12.75">
      <c r="D387" s="49"/>
    </row>
    <row r="388" spans="4:4" ht="12.75">
      <c r="D388" s="49"/>
    </row>
    <row r="389" spans="4:4" ht="12.75">
      <c r="D389" s="49"/>
    </row>
    <row r="390" spans="4:4" ht="12.75">
      <c r="D390" s="49"/>
    </row>
    <row r="391" spans="4:4" ht="12.75">
      <c r="D391" s="49"/>
    </row>
    <row r="392" spans="4:4" ht="12.75">
      <c r="D392" s="49"/>
    </row>
    <row r="393" spans="4:4" ht="12.75">
      <c r="D393" s="49"/>
    </row>
    <row r="394" spans="4:4" ht="12.75">
      <c r="D394" s="49"/>
    </row>
    <row r="395" spans="4:4" ht="12.75">
      <c r="D395" s="49"/>
    </row>
    <row r="396" spans="4:4" ht="12.75">
      <c r="D396" s="49"/>
    </row>
    <row r="397" spans="4:4" ht="12.75">
      <c r="D397" s="49"/>
    </row>
    <row r="398" spans="4:4" ht="12.75">
      <c r="D398" s="49"/>
    </row>
    <row r="399" spans="4:4" ht="12.75">
      <c r="D399" s="49"/>
    </row>
    <row r="400" spans="4:4" ht="12.75">
      <c r="D400" s="49"/>
    </row>
    <row r="401" spans="4:4" ht="12.75">
      <c r="D401" s="49"/>
    </row>
    <row r="402" spans="4:4" ht="12.75">
      <c r="D402" s="49"/>
    </row>
    <row r="403" spans="4:4" ht="12.75">
      <c r="D403" s="49"/>
    </row>
    <row r="404" spans="4:4" ht="12.75">
      <c r="D404" s="49"/>
    </row>
    <row r="405" spans="4:4" ht="12.75">
      <c r="D405" s="49"/>
    </row>
    <row r="406" spans="4:4" ht="12.75">
      <c r="D406" s="49"/>
    </row>
    <row r="407" spans="4:4" ht="12.75">
      <c r="D407" s="49"/>
    </row>
    <row r="408" spans="4:4" ht="12.75">
      <c r="D408" s="49"/>
    </row>
    <row r="409" spans="4:4" ht="12.75">
      <c r="D409" s="49"/>
    </row>
    <row r="410" spans="4:4" ht="12.75">
      <c r="D410" s="49"/>
    </row>
    <row r="411" spans="4:4" ht="12.75">
      <c r="D411" s="49"/>
    </row>
    <row r="412" spans="4:4" ht="12.75">
      <c r="D412" s="49"/>
    </row>
    <row r="413" spans="4:4" ht="12.75">
      <c r="D413" s="49"/>
    </row>
    <row r="414" spans="4:4" ht="12.75">
      <c r="D414" s="49"/>
    </row>
    <row r="415" spans="4:4" ht="12.75">
      <c r="D415" s="49"/>
    </row>
    <row r="416" spans="4:4" ht="12.75">
      <c r="D416" s="49"/>
    </row>
    <row r="417" spans="4:4" ht="12.75">
      <c r="D417" s="49"/>
    </row>
    <row r="418" spans="4:4" ht="12.75">
      <c r="D418" s="49"/>
    </row>
    <row r="419" spans="4:4" ht="12.75">
      <c r="D419" s="49"/>
    </row>
    <row r="420" spans="4:4" ht="12.75">
      <c r="D420" s="49"/>
    </row>
    <row r="421" spans="4:4" ht="12.75">
      <c r="D421" s="49"/>
    </row>
    <row r="422" spans="4:4" ht="12.75">
      <c r="D422" s="49"/>
    </row>
    <row r="423" spans="4:4" ht="12.75">
      <c r="D423" s="49"/>
    </row>
    <row r="424" spans="4:4" ht="12.75">
      <c r="D424" s="49"/>
    </row>
    <row r="425" spans="4:4" ht="12.75">
      <c r="D425" s="49"/>
    </row>
    <row r="426" spans="4:4" ht="12.75">
      <c r="D426" s="49"/>
    </row>
    <row r="427" spans="4:4" ht="12.75">
      <c r="D427" s="49"/>
    </row>
    <row r="428" spans="4:4" ht="12.75">
      <c r="D428" s="49"/>
    </row>
    <row r="429" spans="4:4" ht="12.75">
      <c r="D429" s="49"/>
    </row>
    <row r="430" spans="4:4" ht="12.75">
      <c r="D430" s="49"/>
    </row>
    <row r="431" spans="4:4" ht="12.75">
      <c r="D431" s="49"/>
    </row>
    <row r="432" spans="4:4" ht="12.75">
      <c r="D432" s="49"/>
    </row>
    <row r="433" spans="4:4" ht="12.75">
      <c r="D433" s="49"/>
    </row>
    <row r="434" spans="4:4" ht="12.75">
      <c r="D434" s="49"/>
    </row>
    <row r="435" spans="4:4" ht="12.75">
      <c r="D435" s="49"/>
    </row>
    <row r="436" spans="4:4" ht="12.75">
      <c r="D436" s="49"/>
    </row>
    <row r="437" spans="4:4" ht="12.75">
      <c r="D437" s="49"/>
    </row>
    <row r="438" spans="4:4" ht="12.75">
      <c r="D438" s="49"/>
    </row>
    <row r="439" spans="4:4" ht="12.75">
      <c r="D439" s="49"/>
    </row>
    <row r="440" spans="4:4" ht="12.75">
      <c r="D440" s="49"/>
    </row>
    <row r="441" spans="4:4" ht="12.75">
      <c r="D441" s="49"/>
    </row>
    <row r="442" spans="4:4" ht="12.75">
      <c r="D442" s="49"/>
    </row>
    <row r="443" spans="4:4" ht="12.75">
      <c r="D443" s="49"/>
    </row>
    <row r="444" spans="4:4" ht="12.75">
      <c r="D444" s="49"/>
    </row>
    <row r="445" spans="4:4" ht="12.75">
      <c r="D445" s="49"/>
    </row>
    <row r="446" spans="4:4" ht="12.75">
      <c r="D446" s="49"/>
    </row>
    <row r="447" spans="4:4" ht="12.75">
      <c r="D447" s="49"/>
    </row>
    <row r="448" spans="4:4" ht="12.75">
      <c r="D448" s="49"/>
    </row>
    <row r="449" spans="4:4" ht="12.75">
      <c r="D449" s="49"/>
    </row>
    <row r="450" spans="4:4" ht="12.75">
      <c r="D450" s="49"/>
    </row>
    <row r="451" spans="4:4" ht="12.75">
      <c r="D451" s="49"/>
    </row>
    <row r="452" spans="4:4" ht="12.75">
      <c r="D452" s="49"/>
    </row>
    <row r="453" spans="4:4" ht="12.75">
      <c r="D453" s="49"/>
    </row>
    <row r="454" spans="4:4" ht="12.75">
      <c r="D454" s="49"/>
    </row>
    <row r="455" spans="4:4" ht="12.75">
      <c r="D455" s="49"/>
    </row>
    <row r="456" spans="4:4" ht="12.75">
      <c r="D456" s="49"/>
    </row>
    <row r="457" spans="4:4" ht="12.75">
      <c r="D457" s="49"/>
    </row>
    <row r="458" spans="4:4" ht="12.75">
      <c r="D458" s="49"/>
    </row>
    <row r="459" spans="4:4" ht="12.75">
      <c r="D459" s="49"/>
    </row>
    <row r="460" spans="4:4" ht="12.75">
      <c r="D460" s="49"/>
    </row>
    <row r="461" spans="4:4" ht="12.75">
      <c r="D461" s="49"/>
    </row>
    <row r="462" spans="4:4" ht="12.75">
      <c r="D462" s="49"/>
    </row>
    <row r="463" spans="4:4" ht="12.75">
      <c r="D463" s="49"/>
    </row>
    <row r="464" spans="4:4" ht="12.75">
      <c r="D464" s="49"/>
    </row>
    <row r="465" spans="4:4" ht="12.75">
      <c r="D465" s="49"/>
    </row>
    <row r="466" spans="4:4" ht="12.75">
      <c r="D466" s="49"/>
    </row>
    <row r="467" spans="4:4" ht="12.75">
      <c r="D467" s="49"/>
    </row>
    <row r="468" spans="4:4" ht="12.75">
      <c r="D468" s="49"/>
    </row>
    <row r="469" spans="4:4" ht="12.75">
      <c r="D469" s="49"/>
    </row>
    <row r="470" spans="4:4" ht="12.75">
      <c r="D470" s="49"/>
    </row>
    <row r="471" spans="4:4" ht="12.75">
      <c r="D471" s="49"/>
    </row>
    <row r="472" spans="4:4" ht="12.75">
      <c r="D472" s="49"/>
    </row>
    <row r="473" spans="4:4" ht="12.75">
      <c r="D473" s="49"/>
    </row>
    <row r="474" spans="4:4" ht="12.75">
      <c r="D474" s="49"/>
    </row>
    <row r="475" spans="4:4" ht="12.75">
      <c r="D475" s="49"/>
    </row>
    <row r="476" spans="4:4" ht="12.75">
      <c r="D476" s="49"/>
    </row>
    <row r="477" spans="4:4" ht="12.75">
      <c r="D477" s="49"/>
    </row>
    <row r="478" spans="4:4" ht="12.75">
      <c r="D478" s="49"/>
    </row>
    <row r="479" spans="4:4" ht="12.75">
      <c r="D479" s="49"/>
    </row>
    <row r="480" spans="4:4" ht="12.75">
      <c r="D480" s="49"/>
    </row>
    <row r="481" spans="4:4" ht="12.75">
      <c r="D481" s="49"/>
    </row>
    <row r="482" spans="4:4" ht="12.75">
      <c r="D482" s="49"/>
    </row>
    <row r="483" spans="4:4" ht="12.75">
      <c r="D483" s="49"/>
    </row>
    <row r="484" spans="4:4" ht="12.75">
      <c r="D484" s="49"/>
    </row>
    <row r="485" spans="4:4" ht="12.75">
      <c r="D485" s="49"/>
    </row>
    <row r="486" spans="4:4" ht="12.75">
      <c r="D486" s="49"/>
    </row>
    <row r="487" spans="4:4" ht="12.75">
      <c r="D487" s="49"/>
    </row>
    <row r="488" spans="4:4" ht="12.75">
      <c r="D488" s="49"/>
    </row>
    <row r="489" spans="4:4" ht="12.75">
      <c r="D489" s="49"/>
    </row>
    <row r="490" spans="4:4" ht="12.75">
      <c r="D490" s="49"/>
    </row>
    <row r="491" spans="4:4" ht="12.75">
      <c r="D491" s="49"/>
    </row>
    <row r="492" spans="4:4" ht="12.75">
      <c r="D492" s="49"/>
    </row>
    <row r="493" spans="4:4" ht="12.75">
      <c r="D493" s="49"/>
    </row>
    <row r="494" spans="4:4" ht="12.75">
      <c r="D494" s="49"/>
    </row>
    <row r="495" spans="4:4" ht="12.75">
      <c r="D495" s="49"/>
    </row>
    <row r="496" spans="4:4" ht="12.75">
      <c r="D496" s="49"/>
    </row>
    <row r="497" spans="4:4" ht="12.75">
      <c r="D497" s="49"/>
    </row>
    <row r="498" spans="4:4" ht="12.75">
      <c r="D498" s="49"/>
    </row>
    <row r="499" spans="4:4" ht="12.75">
      <c r="D499" s="49"/>
    </row>
    <row r="500" spans="4:4" ht="12.75">
      <c r="D500" s="49"/>
    </row>
    <row r="501" spans="4:4" ht="12.75">
      <c r="D501" s="49"/>
    </row>
    <row r="502" spans="4:4" ht="12.75">
      <c r="D502" s="49"/>
    </row>
    <row r="503" spans="4:4" ht="12.75">
      <c r="D503" s="49"/>
    </row>
    <row r="504" spans="4:4" ht="12.75">
      <c r="D504" s="49"/>
    </row>
    <row r="505" spans="4:4" ht="12.75">
      <c r="D505" s="49"/>
    </row>
    <row r="506" spans="4:4" ht="12.75">
      <c r="D506" s="49"/>
    </row>
    <row r="507" spans="4:4" ht="12.75">
      <c r="D507" s="49"/>
    </row>
    <row r="508" spans="4:4" ht="12.75">
      <c r="D508" s="49"/>
    </row>
    <row r="509" spans="4:4" ht="12.75">
      <c r="D509" s="49"/>
    </row>
    <row r="510" spans="4:4" ht="12.75">
      <c r="D510" s="49"/>
    </row>
    <row r="511" spans="4:4" ht="12.75">
      <c r="D511" s="49"/>
    </row>
    <row r="512" spans="4:4" ht="12.75">
      <c r="D512" s="49"/>
    </row>
    <row r="513" spans="4:4" ht="12.75">
      <c r="D513" s="49"/>
    </row>
    <row r="514" spans="4:4" ht="12.75">
      <c r="D514" s="49"/>
    </row>
    <row r="515" spans="4:4" ht="12.75">
      <c r="D515" s="49"/>
    </row>
    <row r="516" spans="4:4" ht="12.75">
      <c r="D516" s="49"/>
    </row>
    <row r="517" spans="4:4" ht="12.75">
      <c r="D517" s="49"/>
    </row>
    <row r="518" spans="4:4" ht="12.75">
      <c r="D518" s="49"/>
    </row>
    <row r="519" spans="4:4" ht="12.75">
      <c r="D519" s="49"/>
    </row>
    <row r="520" spans="4:4" ht="12.75">
      <c r="D520" s="49"/>
    </row>
    <row r="521" spans="4:4" ht="12.75">
      <c r="D521" s="49"/>
    </row>
    <row r="522" spans="4:4" ht="12.75">
      <c r="D522" s="49"/>
    </row>
    <row r="523" spans="4:4" ht="12.75">
      <c r="D523" s="49"/>
    </row>
    <row r="524" spans="4:4" ht="12.75">
      <c r="D524" s="49"/>
    </row>
    <row r="525" spans="4:4" ht="12.75">
      <c r="D525" s="49"/>
    </row>
    <row r="526" spans="4:4" ht="12.75">
      <c r="D526" s="49"/>
    </row>
    <row r="527" spans="4:4" ht="12.75">
      <c r="D527" s="49"/>
    </row>
    <row r="528" spans="4:4" ht="12.75">
      <c r="D528" s="49"/>
    </row>
    <row r="529" spans="4:4" ht="12.75">
      <c r="D529" s="49"/>
    </row>
    <row r="530" spans="4:4" ht="12.75">
      <c r="D530" s="49"/>
    </row>
    <row r="531" spans="4:4" ht="12.75">
      <c r="D531" s="49"/>
    </row>
    <row r="532" spans="4:4" ht="12.75">
      <c r="D532" s="49"/>
    </row>
    <row r="533" spans="4:4" ht="12.75">
      <c r="D533" s="49"/>
    </row>
    <row r="534" spans="4:4" ht="12.75">
      <c r="D534" s="49"/>
    </row>
    <row r="535" spans="4:4" ht="12.75">
      <c r="D535" s="49"/>
    </row>
    <row r="536" spans="4:4" ht="12.75">
      <c r="D536" s="49"/>
    </row>
    <row r="537" spans="4:4" ht="12.75">
      <c r="D537" s="49"/>
    </row>
    <row r="538" spans="4:4" ht="12.75">
      <c r="D538" s="49"/>
    </row>
    <row r="539" spans="4:4" ht="12.75">
      <c r="D539" s="49"/>
    </row>
    <row r="540" spans="4:4" ht="12.75">
      <c r="D540" s="49"/>
    </row>
    <row r="541" spans="4:4" ht="12.75">
      <c r="D541" s="49"/>
    </row>
    <row r="542" spans="4:4" ht="12.75">
      <c r="D542" s="49"/>
    </row>
    <row r="543" spans="4:4" ht="12.75">
      <c r="D543" s="49"/>
    </row>
    <row r="544" spans="4:4" ht="12.75">
      <c r="D544" s="49"/>
    </row>
    <row r="545" spans="4:4" ht="12.75">
      <c r="D545" s="49"/>
    </row>
    <row r="546" spans="4:4" ht="12.75">
      <c r="D546" s="49"/>
    </row>
    <row r="547" spans="4:4" ht="12.75">
      <c r="D547" s="49"/>
    </row>
    <row r="548" spans="4:4" ht="12.75">
      <c r="D548" s="49"/>
    </row>
    <row r="549" spans="4:4" ht="12.75">
      <c r="D549" s="49"/>
    </row>
    <row r="550" spans="4:4" ht="12.75">
      <c r="D550" s="49"/>
    </row>
    <row r="551" spans="4:4" ht="12.75">
      <c r="D551" s="49"/>
    </row>
    <row r="552" spans="4:4" ht="12.75">
      <c r="D552" s="49"/>
    </row>
    <row r="553" spans="4:4" ht="12.75">
      <c r="D553" s="49"/>
    </row>
    <row r="554" spans="4:4" ht="12.75">
      <c r="D554" s="49"/>
    </row>
    <row r="555" spans="4:4" ht="12.75">
      <c r="D555" s="49"/>
    </row>
    <row r="556" spans="4:4" ht="12.75">
      <c r="D556" s="49"/>
    </row>
    <row r="557" spans="4:4" ht="12.75">
      <c r="D557" s="49"/>
    </row>
    <row r="558" spans="4:4" ht="12.75">
      <c r="D558" s="49"/>
    </row>
    <row r="559" spans="4:4" ht="12.75">
      <c r="D559" s="49"/>
    </row>
    <row r="560" spans="4:4" ht="12.75">
      <c r="D560" s="49"/>
    </row>
    <row r="561" spans="4:4" ht="12.75">
      <c r="D561" s="49"/>
    </row>
    <row r="562" spans="4:4" ht="12.75">
      <c r="D562" s="49"/>
    </row>
    <row r="563" spans="4:4" ht="12.75">
      <c r="D563" s="49"/>
    </row>
    <row r="564" spans="4:4" ht="12.75">
      <c r="D564" s="49"/>
    </row>
    <row r="565" spans="4:4" ht="12.75">
      <c r="D565" s="49"/>
    </row>
    <row r="566" spans="4:4" ht="12.75">
      <c r="D566" s="49"/>
    </row>
    <row r="567" spans="4:4" ht="12.75">
      <c r="D567" s="49"/>
    </row>
    <row r="568" spans="4:4" ht="12.75">
      <c r="D568" s="49"/>
    </row>
    <row r="569" spans="4:4" ht="12.75">
      <c r="D569" s="49"/>
    </row>
    <row r="570" spans="4:4" ht="12.75">
      <c r="D570" s="49"/>
    </row>
    <row r="571" spans="4:4" ht="12.75">
      <c r="D571" s="49"/>
    </row>
    <row r="572" spans="4:4" ht="12.75">
      <c r="D572" s="49"/>
    </row>
    <row r="573" spans="4:4" ht="12.75">
      <c r="D573" s="49"/>
    </row>
    <row r="574" spans="4:4" ht="12.75">
      <c r="D574" s="49"/>
    </row>
    <row r="575" spans="4:4" ht="12.75">
      <c r="D575" s="49"/>
    </row>
    <row r="576" spans="4:4" ht="12.75">
      <c r="D576" s="49"/>
    </row>
    <row r="577" spans="4:4" ht="12.75">
      <c r="D577" s="49"/>
    </row>
    <row r="578" spans="4:4" ht="12.75">
      <c r="D578" s="49"/>
    </row>
    <row r="579" spans="4:4" ht="12.75">
      <c r="D579" s="49"/>
    </row>
    <row r="580" spans="4:4" ht="12.75">
      <c r="D580" s="49"/>
    </row>
    <row r="581" spans="4:4" ht="12.75">
      <c r="D581" s="49"/>
    </row>
    <row r="582" spans="4:4" ht="12.75">
      <c r="D582" s="49"/>
    </row>
    <row r="583" spans="4:4" ht="12.75">
      <c r="D583" s="49"/>
    </row>
    <row r="584" spans="4:4" ht="12.75">
      <c r="D584" s="49"/>
    </row>
    <row r="585" spans="4:4" ht="12.75">
      <c r="D585" s="49"/>
    </row>
    <row r="586" spans="4:4" ht="12.75">
      <c r="D586" s="49"/>
    </row>
    <row r="587" spans="4:4" ht="12.75">
      <c r="D587" s="49"/>
    </row>
    <row r="588" spans="4:4" ht="12.75">
      <c r="D588" s="49"/>
    </row>
    <row r="589" spans="4:4" ht="12.75">
      <c r="D589" s="49"/>
    </row>
    <row r="590" spans="4:4" ht="12.75">
      <c r="D590" s="49"/>
    </row>
    <row r="591" spans="4:4" ht="12.75">
      <c r="D591" s="49"/>
    </row>
    <row r="592" spans="4:4" ht="12.75">
      <c r="D592" s="49"/>
    </row>
    <row r="593" spans="4:4" ht="12.75">
      <c r="D593" s="49"/>
    </row>
    <row r="594" spans="4:4" ht="12.75">
      <c r="D594" s="49"/>
    </row>
    <row r="595" spans="4:4" ht="12.75">
      <c r="D595" s="49"/>
    </row>
    <row r="596" spans="4:4" ht="12.75">
      <c r="D596" s="49"/>
    </row>
    <row r="597" spans="4:4" ht="12.75">
      <c r="D597" s="49"/>
    </row>
    <row r="598" spans="4:4" ht="12.75">
      <c r="D598" s="49"/>
    </row>
    <row r="599" spans="4:4" ht="12.75">
      <c r="D599" s="49"/>
    </row>
    <row r="600" spans="4:4" ht="12.75">
      <c r="D600" s="49"/>
    </row>
    <row r="601" spans="4:4" ht="12.75">
      <c r="D601" s="49"/>
    </row>
    <row r="602" spans="4:4" ht="12.75">
      <c r="D602" s="49"/>
    </row>
    <row r="603" spans="4:4" ht="12.75">
      <c r="D603" s="49"/>
    </row>
    <row r="604" spans="4:4" ht="12.75">
      <c r="D604" s="49"/>
    </row>
    <row r="605" spans="4:4" ht="12.75">
      <c r="D605" s="49"/>
    </row>
    <row r="606" spans="4:4" ht="12.75">
      <c r="D606" s="49"/>
    </row>
    <row r="607" spans="4:4" ht="12.75">
      <c r="D607" s="49"/>
    </row>
    <row r="608" spans="4:4" ht="12.75">
      <c r="D608" s="49"/>
    </row>
    <row r="609" spans="4:4" ht="12.75">
      <c r="D609" s="49"/>
    </row>
    <row r="610" spans="4:4" ht="12.75">
      <c r="D610" s="49"/>
    </row>
    <row r="611" spans="4:4" ht="12.75">
      <c r="D611" s="49"/>
    </row>
    <row r="612" spans="4:4" ht="12.75">
      <c r="D612" s="49"/>
    </row>
    <row r="613" spans="4:4" ht="12.75">
      <c r="D613" s="49"/>
    </row>
    <row r="614" spans="4:4" ht="12.75">
      <c r="D614" s="49"/>
    </row>
    <row r="615" spans="4:4" ht="12.75">
      <c r="D615" s="49"/>
    </row>
    <row r="616" spans="4:4" ht="12.75">
      <c r="D616" s="49"/>
    </row>
    <row r="617" spans="4:4" ht="12.75">
      <c r="D617" s="49"/>
    </row>
    <row r="618" spans="4:4" ht="12.75">
      <c r="D618" s="49"/>
    </row>
    <row r="619" spans="4:4" ht="12.75">
      <c r="D619" s="49"/>
    </row>
    <row r="620" spans="4:4" ht="12.75">
      <c r="D620" s="49"/>
    </row>
    <row r="621" spans="4:4" ht="12.75">
      <c r="D621" s="49"/>
    </row>
    <row r="622" spans="4:4" ht="12.75">
      <c r="D622" s="49"/>
    </row>
    <row r="623" spans="4:4" ht="12.75">
      <c r="D623" s="49"/>
    </row>
    <row r="624" spans="4:4" ht="12.75">
      <c r="D624" s="49"/>
    </row>
    <row r="625" spans="4:4" ht="12.75">
      <c r="D625" s="49"/>
    </row>
    <row r="626" spans="4:4" ht="12.75">
      <c r="D626" s="49"/>
    </row>
    <row r="627" spans="4:4" ht="12.75">
      <c r="D627" s="49"/>
    </row>
    <row r="628" spans="4:4" ht="12.75">
      <c r="D628" s="49"/>
    </row>
    <row r="629" spans="4:4" ht="12.75">
      <c r="D629" s="49"/>
    </row>
    <row r="630" spans="4:4" ht="12.75">
      <c r="D630" s="49"/>
    </row>
    <row r="631" spans="4:4" ht="12.75">
      <c r="D631" s="49"/>
    </row>
    <row r="632" spans="4:4" ht="12.75">
      <c r="D632" s="49"/>
    </row>
    <row r="633" spans="4:4" ht="12.75">
      <c r="D633" s="49"/>
    </row>
    <row r="634" spans="4:4" ht="12.75">
      <c r="D634" s="49"/>
    </row>
    <row r="635" spans="4:4" ht="12.75">
      <c r="D635" s="49"/>
    </row>
    <row r="636" spans="4:4" ht="12.75">
      <c r="D636" s="49"/>
    </row>
    <row r="637" spans="4:4" ht="12.75">
      <c r="D637" s="49"/>
    </row>
    <row r="638" spans="4:4" ht="12.75">
      <c r="D638" s="49"/>
    </row>
    <row r="639" spans="4:4" ht="12.75">
      <c r="D639" s="49"/>
    </row>
    <row r="640" spans="4:4" ht="12.75">
      <c r="D640" s="49"/>
    </row>
    <row r="641" spans="4:4" ht="12.75">
      <c r="D641" s="49"/>
    </row>
    <row r="642" spans="4:4" ht="12.75">
      <c r="D642" s="49"/>
    </row>
    <row r="643" spans="4:4" ht="12.75">
      <c r="D643" s="49"/>
    </row>
    <row r="644" spans="4:4" ht="12.75">
      <c r="D644" s="49"/>
    </row>
    <row r="645" spans="4:4" ht="12.75">
      <c r="D645" s="49"/>
    </row>
    <row r="646" spans="4:4" ht="12.75">
      <c r="D646" s="49"/>
    </row>
    <row r="647" spans="4:4" ht="12.75">
      <c r="D647" s="49"/>
    </row>
    <row r="648" spans="4:4" ht="12.75">
      <c r="D648" s="49"/>
    </row>
    <row r="649" spans="4:4" ht="12.75">
      <c r="D649" s="49"/>
    </row>
    <row r="650" spans="4:4" ht="12.75">
      <c r="D650" s="49"/>
    </row>
    <row r="651" spans="4:4" ht="12.75">
      <c r="D651" s="49"/>
    </row>
    <row r="652" spans="4:4" ht="12.75">
      <c r="D652" s="49"/>
    </row>
    <row r="653" spans="4:4" ht="12.75">
      <c r="D653" s="49"/>
    </row>
    <row r="654" spans="4:4" ht="12.75">
      <c r="D654" s="49"/>
    </row>
    <row r="655" spans="4:4" ht="12.75">
      <c r="D655" s="49"/>
    </row>
    <row r="656" spans="4:4" ht="12.75">
      <c r="D656" s="49"/>
    </row>
    <row r="657" spans="4:4" ht="12.75">
      <c r="D657" s="49"/>
    </row>
    <row r="658" spans="4:4" ht="12.75">
      <c r="D658" s="49"/>
    </row>
    <row r="659" spans="4:4" ht="12.75">
      <c r="D659" s="49"/>
    </row>
    <row r="660" spans="4:4" ht="12.75">
      <c r="D660" s="49"/>
    </row>
    <row r="661" spans="4:4" ht="12.75">
      <c r="D661" s="49"/>
    </row>
    <row r="662" spans="4:4" ht="12.75">
      <c r="D662" s="49"/>
    </row>
    <row r="663" spans="4:4" ht="12.75">
      <c r="D663" s="49"/>
    </row>
    <row r="664" spans="4:4" ht="12.75">
      <c r="D664" s="49"/>
    </row>
    <row r="665" spans="4:4" ht="12.75">
      <c r="D665" s="49"/>
    </row>
    <row r="666" spans="4:4" ht="12.75">
      <c r="D666" s="49"/>
    </row>
    <row r="667" spans="4:4" ht="12.75">
      <c r="D667" s="49"/>
    </row>
    <row r="668" spans="4:4" ht="12.75">
      <c r="D668" s="49"/>
    </row>
    <row r="669" spans="4:4" ht="12.75">
      <c r="D669" s="49"/>
    </row>
    <row r="670" spans="4:4" ht="12.75">
      <c r="D670" s="49"/>
    </row>
    <row r="671" spans="4:4" ht="12.75">
      <c r="D671" s="49"/>
    </row>
    <row r="672" spans="4:4" ht="12.75">
      <c r="D672" s="49"/>
    </row>
    <row r="673" spans="4:4" ht="12.75">
      <c r="D673" s="49"/>
    </row>
    <row r="674" spans="4:4" ht="12.75">
      <c r="D674" s="49"/>
    </row>
    <row r="675" spans="4:4" ht="12.75">
      <c r="D675" s="49"/>
    </row>
    <row r="676" spans="4:4" ht="12.75">
      <c r="D676" s="49"/>
    </row>
    <row r="677" spans="4:4" ht="12.75">
      <c r="D677" s="49"/>
    </row>
    <row r="678" spans="4:4" ht="12.75">
      <c r="D678" s="49"/>
    </row>
    <row r="679" spans="4:4" ht="12.75">
      <c r="D679" s="49"/>
    </row>
    <row r="680" spans="4:4" ht="12.75">
      <c r="D680" s="49"/>
    </row>
    <row r="681" spans="4:4" ht="12.75">
      <c r="D681" s="49"/>
    </row>
    <row r="682" spans="4:4" ht="12.75">
      <c r="D682" s="49"/>
    </row>
    <row r="683" spans="4:4" ht="12.75">
      <c r="D683" s="49"/>
    </row>
    <row r="684" spans="4:4" ht="12.75">
      <c r="D684" s="49"/>
    </row>
    <row r="685" spans="4:4" ht="12.75">
      <c r="D685" s="49"/>
    </row>
    <row r="686" spans="4:4" ht="12.75">
      <c r="D686" s="49"/>
    </row>
    <row r="687" spans="4:4" ht="12.75">
      <c r="D687" s="49"/>
    </row>
    <row r="688" spans="4:4" ht="12.75">
      <c r="D688" s="49"/>
    </row>
    <row r="689" spans="4:4" ht="12.75">
      <c r="D689" s="49"/>
    </row>
    <row r="690" spans="4:4" ht="12.75">
      <c r="D690" s="49"/>
    </row>
    <row r="691" spans="4:4" ht="12.75">
      <c r="D691" s="49"/>
    </row>
    <row r="692" spans="4:4" ht="12.75">
      <c r="D692" s="49"/>
    </row>
    <row r="693" spans="4:4" ht="12.75">
      <c r="D693" s="49"/>
    </row>
    <row r="694" spans="4:4" ht="12.75">
      <c r="D694" s="49"/>
    </row>
    <row r="695" spans="4:4" ht="12.75">
      <c r="D695" s="49"/>
    </row>
    <row r="696" spans="4:4" ht="12.75">
      <c r="D696" s="49"/>
    </row>
    <row r="697" spans="4:4" ht="12.75">
      <c r="D697" s="49"/>
    </row>
    <row r="698" spans="4:4" ht="12.75">
      <c r="D698" s="49"/>
    </row>
    <row r="699" spans="4:4" ht="12.75">
      <c r="D699" s="49"/>
    </row>
    <row r="700" spans="4:4" ht="12.75">
      <c r="D700" s="49"/>
    </row>
    <row r="701" spans="4:4" ht="12.75">
      <c r="D701" s="49"/>
    </row>
    <row r="702" spans="4:4" ht="12.75">
      <c r="D702" s="49"/>
    </row>
    <row r="703" spans="4:4" ht="12.75">
      <c r="D703" s="49"/>
    </row>
    <row r="704" spans="4:4" ht="12.75">
      <c r="D704" s="49"/>
    </row>
    <row r="705" spans="4:4" ht="12.75">
      <c r="D705" s="49"/>
    </row>
    <row r="706" spans="4:4" ht="12.75">
      <c r="D706" s="49"/>
    </row>
    <row r="707" spans="4:4" ht="12.75">
      <c r="D707" s="49"/>
    </row>
    <row r="708" spans="4:4" ht="12.75">
      <c r="D708" s="49"/>
    </row>
    <row r="709" spans="4:4" ht="12.75">
      <c r="D709" s="49"/>
    </row>
    <row r="710" spans="4:4" ht="12.75">
      <c r="D710" s="49"/>
    </row>
    <row r="711" spans="4:4" ht="12.75">
      <c r="D711" s="49"/>
    </row>
    <row r="712" spans="4:4" ht="12.75">
      <c r="D712" s="49"/>
    </row>
    <row r="713" spans="4:4" ht="12.75">
      <c r="D713" s="49"/>
    </row>
    <row r="714" spans="4:4" ht="12.75">
      <c r="D714" s="49"/>
    </row>
    <row r="715" spans="4:4" ht="12.75">
      <c r="D715" s="49"/>
    </row>
    <row r="716" spans="4:4" ht="12.75">
      <c r="D716" s="49"/>
    </row>
    <row r="717" spans="4:4" ht="12.75">
      <c r="D717" s="49"/>
    </row>
    <row r="718" spans="4:4" ht="12.75">
      <c r="D718" s="49"/>
    </row>
    <row r="719" spans="4:4" ht="12.75">
      <c r="D719" s="49"/>
    </row>
    <row r="720" spans="4:4" ht="12.75">
      <c r="D720" s="49"/>
    </row>
    <row r="721" spans="4:4" ht="12.75">
      <c r="D721" s="49"/>
    </row>
    <row r="722" spans="4:4" ht="12.75">
      <c r="D722" s="49"/>
    </row>
    <row r="723" spans="4:4" ht="12.75">
      <c r="D723" s="49"/>
    </row>
    <row r="724" spans="4:4" ht="12.75">
      <c r="D724" s="49"/>
    </row>
    <row r="725" spans="4:4" ht="12.75">
      <c r="D725" s="49"/>
    </row>
    <row r="726" spans="4:4" ht="12.75">
      <c r="D726" s="49"/>
    </row>
    <row r="727" spans="4:4" ht="12.75">
      <c r="D727" s="49"/>
    </row>
    <row r="728" spans="4:4" ht="12.75">
      <c r="D728" s="49"/>
    </row>
    <row r="729" spans="4:4" ht="12.75">
      <c r="D729" s="49"/>
    </row>
    <row r="730" spans="4:4" ht="12.75">
      <c r="D730" s="49"/>
    </row>
    <row r="731" spans="4:4" ht="12.75">
      <c r="D731" s="49"/>
    </row>
    <row r="732" spans="4:4" ht="12.75">
      <c r="D732" s="49"/>
    </row>
    <row r="733" spans="4:4" ht="12.75">
      <c r="D733" s="49"/>
    </row>
    <row r="734" spans="4:4" ht="12.75">
      <c r="D734" s="49"/>
    </row>
    <row r="735" spans="4:4" ht="12.75">
      <c r="D735" s="49"/>
    </row>
    <row r="736" spans="4:4" ht="12.75">
      <c r="D736" s="49"/>
    </row>
    <row r="737" spans="4:4" ht="12.75">
      <c r="D737" s="49"/>
    </row>
    <row r="738" spans="4:4" ht="12.75">
      <c r="D738" s="49"/>
    </row>
    <row r="739" spans="4:4" ht="12.75">
      <c r="D739" s="49"/>
    </row>
    <row r="740" spans="4:4" ht="12.75">
      <c r="D740" s="49"/>
    </row>
    <row r="741" spans="4:4" ht="12.75">
      <c r="D741" s="49"/>
    </row>
    <row r="742" spans="4:4" ht="12.75">
      <c r="D742" s="49"/>
    </row>
    <row r="743" spans="4:4" ht="12.75">
      <c r="D743" s="49"/>
    </row>
    <row r="744" spans="4:4" ht="12.75">
      <c r="D744" s="49"/>
    </row>
    <row r="745" spans="4:4" ht="12.75">
      <c r="D745" s="49"/>
    </row>
    <row r="746" spans="4:4" ht="12.75">
      <c r="D746" s="49"/>
    </row>
    <row r="747" spans="4:4" ht="12.75">
      <c r="D747" s="49"/>
    </row>
    <row r="748" spans="4:4" ht="12.75">
      <c r="D748" s="49"/>
    </row>
    <row r="749" spans="4:4" ht="12.75">
      <c r="D749" s="49"/>
    </row>
    <row r="750" spans="4:4" ht="12.75">
      <c r="D750" s="49"/>
    </row>
    <row r="751" spans="4:4" ht="12.75">
      <c r="D751" s="49"/>
    </row>
    <row r="752" spans="4:4" ht="12.75">
      <c r="D752" s="49"/>
    </row>
    <row r="753" spans="4:4" ht="12.75">
      <c r="D753" s="49"/>
    </row>
    <row r="754" spans="4:4" ht="12.75">
      <c r="D754" s="49"/>
    </row>
    <row r="755" spans="4:4" ht="12.75">
      <c r="D755" s="49"/>
    </row>
    <row r="756" spans="4:4" ht="12.75">
      <c r="D756" s="49"/>
    </row>
    <row r="757" spans="4:4" ht="12.75">
      <c r="D757" s="49"/>
    </row>
    <row r="758" spans="4:4" ht="12.75">
      <c r="D758" s="49"/>
    </row>
    <row r="759" spans="4:4" ht="12.75">
      <c r="D759" s="49"/>
    </row>
    <row r="760" spans="4:4" ht="12.75">
      <c r="D760" s="49"/>
    </row>
    <row r="761" spans="4:4" ht="12.75">
      <c r="D761" s="49"/>
    </row>
    <row r="762" spans="4:4" ht="12.75">
      <c r="D762" s="49"/>
    </row>
    <row r="763" spans="4:4" ht="12.75">
      <c r="D763" s="49"/>
    </row>
    <row r="764" spans="4:4" ht="12.75">
      <c r="D764" s="49"/>
    </row>
    <row r="765" spans="4:4" ht="12.75">
      <c r="D765" s="49"/>
    </row>
    <row r="766" spans="4:4" ht="12.75">
      <c r="D766" s="49"/>
    </row>
    <row r="767" spans="4:4" ht="12.75">
      <c r="D767" s="49"/>
    </row>
    <row r="768" spans="4:4" ht="12.75">
      <c r="D768" s="49"/>
    </row>
    <row r="769" spans="4:4" ht="12.75">
      <c r="D769" s="49"/>
    </row>
    <row r="770" spans="4:4" ht="12.75">
      <c r="D770" s="49"/>
    </row>
    <row r="771" spans="4:4" ht="12.75">
      <c r="D771" s="49"/>
    </row>
    <row r="772" spans="4:4" ht="12.75">
      <c r="D772" s="49"/>
    </row>
    <row r="773" spans="4:4" ht="12.75">
      <c r="D773" s="49"/>
    </row>
    <row r="774" spans="4:4" ht="12.75">
      <c r="D774" s="49"/>
    </row>
    <row r="775" spans="4:4" ht="12.75">
      <c r="D775" s="49"/>
    </row>
    <row r="776" spans="4:4" ht="12.75">
      <c r="D776" s="49"/>
    </row>
    <row r="777" spans="4:4" ht="12.75">
      <c r="D777" s="49"/>
    </row>
    <row r="778" spans="4:4" ht="12.75">
      <c r="D778" s="49"/>
    </row>
    <row r="779" spans="4:4" ht="12.75">
      <c r="D779" s="49"/>
    </row>
    <row r="780" spans="4:4" ht="12.75">
      <c r="D780" s="49"/>
    </row>
    <row r="781" spans="4:4" ht="12.75">
      <c r="D781" s="49"/>
    </row>
    <row r="782" spans="4:4" ht="12.75">
      <c r="D782" s="49"/>
    </row>
    <row r="783" spans="4:4" ht="12.75">
      <c r="D783" s="49"/>
    </row>
    <row r="784" spans="4:4" ht="12.75">
      <c r="D784" s="49"/>
    </row>
    <row r="785" spans="4:4" ht="12.75">
      <c r="D785" s="49"/>
    </row>
    <row r="786" spans="4:4" ht="12.75">
      <c r="D786" s="49"/>
    </row>
    <row r="787" spans="4:4" ht="12.75">
      <c r="D787" s="49"/>
    </row>
    <row r="788" spans="4:4" ht="12.75">
      <c r="D788" s="49"/>
    </row>
    <row r="789" spans="4:4" ht="12.75">
      <c r="D789" s="49"/>
    </row>
    <row r="790" spans="4:4" ht="12.75">
      <c r="D790" s="49"/>
    </row>
    <row r="791" spans="4:4" ht="12.75">
      <c r="D791" s="49"/>
    </row>
    <row r="792" spans="4:4" ht="12.75">
      <c r="D792" s="49"/>
    </row>
    <row r="793" spans="4:4" ht="12.75">
      <c r="D793" s="49"/>
    </row>
    <row r="794" spans="4:4" ht="12.75">
      <c r="D794" s="49"/>
    </row>
    <row r="795" spans="4:4" ht="12.75">
      <c r="D795" s="49"/>
    </row>
    <row r="796" spans="4:4" ht="12.75">
      <c r="D796" s="49"/>
    </row>
    <row r="797" spans="4:4" ht="12.75">
      <c r="D797" s="49"/>
    </row>
    <row r="798" spans="4:4" ht="12.75">
      <c r="D798" s="49"/>
    </row>
    <row r="799" spans="4:4" ht="12.75">
      <c r="D799" s="49"/>
    </row>
    <row r="800" spans="4:4" ht="12.75">
      <c r="D800" s="49"/>
    </row>
    <row r="801" spans="4:4" ht="12.75">
      <c r="D801" s="49"/>
    </row>
    <row r="802" spans="4:4" ht="12.75">
      <c r="D802" s="49"/>
    </row>
    <row r="803" spans="4:4" ht="12.75">
      <c r="D803" s="49"/>
    </row>
    <row r="804" spans="4:4" ht="12.75">
      <c r="D804" s="49"/>
    </row>
    <row r="805" spans="4:4" ht="12.75">
      <c r="D805" s="49"/>
    </row>
    <row r="806" spans="4:4" ht="12.75">
      <c r="D806" s="49"/>
    </row>
    <row r="807" spans="4:4" ht="12.75">
      <c r="D807" s="49"/>
    </row>
    <row r="808" spans="4:4" ht="12.75">
      <c r="D808" s="49"/>
    </row>
    <row r="809" spans="4:4" ht="12.75">
      <c r="D809" s="49"/>
    </row>
    <row r="810" spans="4:4" ht="12.75">
      <c r="D810" s="49"/>
    </row>
    <row r="811" spans="4:4" ht="12.75">
      <c r="D811" s="49"/>
    </row>
    <row r="812" spans="4:4" ht="12.75">
      <c r="D812" s="49"/>
    </row>
    <row r="813" spans="4:4" ht="12.75">
      <c r="D813" s="49"/>
    </row>
    <row r="814" spans="4:4" ht="12.75">
      <c r="D814" s="49"/>
    </row>
    <row r="815" spans="4:4" ht="12.75">
      <c r="D815" s="49"/>
    </row>
    <row r="816" spans="4:4" ht="12.75">
      <c r="D816" s="49"/>
    </row>
    <row r="817" spans="4:4" ht="12.75">
      <c r="D817" s="49"/>
    </row>
    <row r="818" spans="4:4" ht="12.75">
      <c r="D818" s="49"/>
    </row>
    <row r="819" spans="4:4" ht="12.75">
      <c r="D819" s="49"/>
    </row>
    <row r="820" spans="4:4" ht="12.75">
      <c r="D820" s="49"/>
    </row>
    <row r="821" spans="4:4" ht="12.75">
      <c r="D821" s="49"/>
    </row>
    <row r="822" spans="4:4" ht="12.75">
      <c r="D822" s="49"/>
    </row>
    <row r="823" spans="4:4" ht="12.75">
      <c r="D823" s="49"/>
    </row>
    <row r="824" spans="4:4" ht="12.75">
      <c r="D824" s="49"/>
    </row>
    <row r="825" spans="4:4" ht="12.75">
      <c r="D825" s="49"/>
    </row>
    <row r="826" spans="4:4" ht="12.75">
      <c r="D826" s="49"/>
    </row>
    <row r="827" spans="4:4" ht="12.75">
      <c r="D827" s="49"/>
    </row>
    <row r="828" spans="4:4" ht="12.75">
      <c r="D828" s="49"/>
    </row>
    <row r="829" spans="4:4" ht="12.75">
      <c r="D829" s="49"/>
    </row>
    <row r="830" spans="4:4" ht="12.75">
      <c r="D830" s="49"/>
    </row>
    <row r="831" spans="4:4" ht="12.75">
      <c r="D831" s="49"/>
    </row>
    <row r="832" spans="4:4" ht="12.75">
      <c r="D832" s="49"/>
    </row>
    <row r="833" spans="4:4" ht="12.75">
      <c r="D833" s="49"/>
    </row>
    <row r="834" spans="4:4" ht="12.75">
      <c r="D834" s="49"/>
    </row>
    <row r="835" spans="4:4" ht="12.75">
      <c r="D835" s="49"/>
    </row>
    <row r="836" spans="4:4" ht="12.75">
      <c r="D836" s="49"/>
    </row>
    <row r="837" spans="4:4" ht="12.75">
      <c r="D837" s="49"/>
    </row>
    <row r="838" spans="4:4" ht="12.75">
      <c r="D838" s="49"/>
    </row>
    <row r="839" spans="4:4" ht="12.75">
      <c r="D839" s="49"/>
    </row>
    <row r="840" spans="4:4" ht="12.75">
      <c r="D840" s="49"/>
    </row>
    <row r="841" spans="4:4" ht="12.75">
      <c r="D841" s="49"/>
    </row>
    <row r="842" spans="4:4" ht="12.75">
      <c r="D842" s="49"/>
    </row>
    <row r="843" spans="4:4" ht="12.75">
      <c r="D843" s="49"/>
    </row>
    <row r="844" spans="4:4" ht="12.75">
      <c r="D844" s="49"/>
    </row>
    <row r="845" spans="4:4" ht="12.75">
      <c r="D845" s="49"/>
    </row>
    <row r="846" spans="4:4" ht="12.75">
      <c r="D846" s="49"/>
    </row>
    <row r="847" spans="4:4" ht="12.75">
      <c r="D847" s="49"/>
    </row>
    <row r="848" spans="4:4" ht="12.75">
      <c r="D848" s="49"/>
    </row>
    <row r="849" spans="4:4" ht="12.75">
      <c r="D849" s="49"/>
    </row>
    <row r="850" spans="4:4" ht="12.75">
      <c r="D850" s="49"/>
    </row>
    <row r="851" spans="4:4" ht="12.75">
      <c r="D851" s="49"/>
    </row>
    <row r="852" spans="4:4" ht="12.75">
      <c r="D852" s="49"/>
    </row>
    <row r="853" spans="4:4" ht="12.75">
      <c r="D853" s="49"/>
    </row>
    <row r="854" spans="4:4" ht="12.75">
      <c r="D854" s="49"/>
    </row>
    <row r="855" spans="4:4" ht="12.75">
      <c r="D855" s="49"/>
    </row>
    <row r="856" spans="4:4" ht="12.75">
      <c r="D856" s="49"/>
    </row>
    <row r="857" spans="4:4" ht="12.75">
      <c r="D857" s="49"/>
    </row>
    <row r="858" spans="4:4" ht="12.75">
      <c r="D858" s="49"/>
    </row>
    <row r="859" spans="4:4" ht="12.75">
      <c r="D859" s="49"/>
    </row>
    <row r="860" spans="4:4" ht="12.75">
      <c r="D860" s="49"/>
    </row>
    <row r="861" spans="4:4" ht="12.75">
      <c r="D861" s="49"/>
    </row>
    <row r="862" spans="4:4" ht="12.75">
      <c r="D862" s="49"/>
    </row>
    <row r="863" spans="4:4" ht="12.75">
      <c r="D863" s="49"/>
    </row>
    <row r="864" spans="4:4" ht="12.75">
      <c r="D864" s="49"/>
    </row>
    <row r="865" spans="4:4" ht="12.75">
      <c r="D865" s="49"/>
    </row>
    <row r="866" spans="4:4" ht="12.75">
      <c r="D866" s="49"/>
    </row>
    <row r="867" spans="4:4" ht="12.75">
      <c r="D867" s="49"/>
    </row>
    <row r="868" spans="4:4" ht="12.75">
      <c r="D868" s="49"/>
    </row>
    <row r="869" spans="4:4" ht="12.75">
      <c r="D869" s="49"/>
    </row>
    <row r="870" spans="4:4" ht="12.75">
      <c r="D870" s="49"/>
    </row>
    <row r="871" spans="4:4" ht="12.75">
      <c r="D871" s="49"/>
    </row>
    <row r="872" spans="4:4" ht="12.75">
      <c r="D872" s="49"/>
    </row>
    <row r="873" spans="4:4" ht="12.75">
      <c r="D873" s="49"/>
    </row>
    <row r="874" spans="4:4" ht="12.75">
      <c r="D874" s="49"/>
    </row>
    <row r="875" spans="4:4" ht="12.75">
      <c r="D875" s="49"/>
    </row>
    <row r="876" spans="4:4" ht="12.75">
      <c r="D876" s="49"/>
    </row>
    <row r="877" spans="4:4" ht="12.75">
      <c r="D877" s="49"/>
    </row>
    <row r="878" spans="4:4" ht="12.75">
      <c r="D878" s="49"/>
    </row>
    <row r="879" spans="4:4" ht="12.75">
      <c r="D879" s="49"/>
    </row>
    <row r="880" spans="4:4" ht="12.75">
      <c r="D880" s="49"/>
    </row>
    <row r="881" spans="4:4" ht="12.75">
      <c r="D881" s="49"/>
    </row>
    <row r="882" spans="4:4" ht="12.75">
      <c r="D882" s="49"/>
    </row>
    <row r="883" spans="4:4" ht="12.75">
      <c r="D883" s="49"/>
    </row>
    <row r="884" spans="4:4" ht="12.75">
      <c r="D884" s="49"/>
    </row>
    <row r="885" spans="4:4" ht="12.75">
      <c r="D885" s="49"/>
    </row>
    <row r="886" spans="4:4" ht="12.75">
      <c r="D886" s="49"/>
    </row>
    <row r="887" spans="4:4" ht="12.75">
      <c r="D887" s="49"/>
    </row>
    <row r="888" spans="4:4" ht="12.75">
      <c r="D888" s="49"/>
    </row>
    <row r="889" spans="4:4" ht="12.75">
      <c r="D889" s="49"/>
    </row>
    <row r="890" spans="4:4" ht="12.75">
      <c r="D890" s="49"/>
    </row>
    <row r="891" spans="4:4" ht="12.75">
      <c r="D891" s="49"/>
    </row>
    <row r="892" spans="4:4" ht="12.75">
      <c r="D892" s="49"/>
    </row>
    <row r="893" spans="4:4" ht="12.75">
      <c r="D893" s="49"/>
    </row>
    <row r="894" spans="4:4" ht="12.75">
      <c r="D894" s="49"/>
    </row>
    <row r="895" spans="4:4" ht="12.75">
      <c r="D895" s="49"/>
    </row>
    <row r="896" spans="4:4" ht="12.75">
      <c r="D896" s="49"/>
    </row>
    <row r="897" spans="4:4" ht="12.75">
      <c r="D897" s="49"/>
    </row>
    <row r="898" spans="4:4" ht="12.75">
      <c r="D898" s="49"/>
    </row>
    <row r="899" spans="4:4" ht="12.75">
      <c r="D899" s="49"/>
    </row>
    <row r="900" spans="4:4" ht="12.75">
      <c r="D900" s="49"/>
    </row>
    <row r="901" spans="4:4" ht="12.75">
      <c r="D901" s="49"/>
    </row>
    <row r="902" spans="4:4" ht="12.75">
      <c r="D902" s="49"/>
    </row>
    <row r="903" spans="4:4" ht="12.75">
      <c r="D903" s="49"/>
    </row>
    <row r="904" spans="4:4" ht="12.75">
      <c r="D904" s="49"/>
    </row>
    <row r="905" spans="4:4" ht="12.75">
      <c r="D905" s="49"/>
    </row>
    <row r="906" spans="4:4" ht="12.75">
      <c r="D906" s="49"/>
    </row>
    <row r="907" spans="4:4" ht="12.75">
      <c r="D907" s="49"/>
    </row>
    <row r="908" spans="4:4" ht="12.75">
      <c r="D908" s="49"/>
    </row>
    <row r="909" spans="4:4" ht="12.75">
      <c r="D909" s="49"/>
    </row>
    <row r="910" spans="4:4" ht="12.75">
      <c r="D910" s="49"/>
    </row>
    <row r="911" spans="4:4" ht="12.75">
      <c r="D911" s="49"/>
    </row>
    <row r="912" spans="4:4" ht="12.75">
      <c r="D912" s="49"/>
    </row>
    <row r="913" spans="4:4" ht="12.75">
      <c r="D913" s="49"/>
    </row>
    <row r="914" spans="4:4" ht="12.75">
      <c r="D914" s="49"/>
    </row>
    <row r="915" spans="4:4" ht="12.75">
      <c r="D915" s="49"/>
    </row>
    <row r="916" spans="4:4" ht="12.75">
      <c r="D916" s="49"/>
    </row>
    <row r="917" spans="4:4" ht="12.75">
      <c r="D917" s="49"/>
    </row>
    <row r="918" spans="4:4" ht="12.75">
      <c r="D918" s="49"/>
    </row>
    <row r="919" spans="4:4" ht="12.75">
      <c r="D919" s="49"/>
    </row>
    <row r="920" spans="4:4" ht="12.75">
      <c r="D920" s="49"/>
    </row>
    <row r="921" spans="4:4" ht="12.75">
      <c r="D921" s="49"/>
    </row>
    <row r="922" spans="4:4" ht="12.75">
      <c r="D922" s="49"/>
    </row>
    <row r="923" spans="4:4" ht="12.75">
      <c r="D923" s="49"/>
    </row>
    <row r="924" spans="4:4" ht="12.75">
      <c r="D924" s="49"/>
    </row>
    <row r="925" spans="4:4" ht="12.75">
      <c r="D925" s="49"/>
    </row>
    <row r="926" spans="4:4" ht="12.75">
      <c r="D926" s="49"/>
    </row>
    <row r="927" spans="4:4" ht="12.75">
      <c r="D927" s="49"/>
    </row>
    <row r="928" spans="4:4" ht="12.75">
      <c r="D928" s="49"/>
    </row>
    <row r="929" spans="4:4" ht="12.75">
      <c r="D929" s="49"/>
    </row>
    <row r="930" spans="4:4" ht="12.75">
      <c r="D930" s="49"/>
    </row>
    <row r="931" spans="4:4" ht="12.75">
      <c r="D931" s="49"/>
    </row>
    <row r="932" spans="4:4" ht="12.75">
      <c r="D932" s="49"/>
    </row>
    <row r="933" spans="4:4" ht="12.75">
      <c r="D933" s="49"/>
    </row>
    <row r="934" spans="4:4" ht="12.75">
      <c r="D934" s="49"/>
    </row>
    <row r="935" spans="4:4" ht="12.75">
      <c r="D935" s="49"/>
    </row>
    <row r="936" spans="4:4" ht="12.75">
      <c r="D936" s="49"/>
    </row>
    <row r="937" spans="4:4" ht="12.75">
      <c r="D937" s="49"/>
    </row>
    <row r="938" spans="4:4" ht="12.75">
      <c r="D938" s="49"/>
    </row>
    <row r="939" spans="4:4" ht="12.75">
      <c r="D939" s="49"/>
    </row>
    <row r="940" spans="4:4" ht="12.75">
      <c r="D940" s="49"/>
    </row>
    <row r="941" spans="4:4" ht="12.75">
      <c r="D941" s="49"/>
    </row>
    <row r="942" spans="4:4" ht="12.75">
      <c r="D942" s="49"/>
    </row>
    <row r="943" spans="4:4" ht="12.75">
      <c r="D943" s="49"/>
    </row>
    <row r="944" spans="4:4" ht="12.75">
      <c r="D944" s="49"/>
    </row>
    <row r="945" spans="4:4" ht="12.75">
      <c r="D945" s="49"/>
    </row>
    <row r="946" spans="4:4" ht="12.75">
      <c r="D946" s="49"/>
    </row>
    <row r="947" spans="4:4" ht="12.75">
      <c r="D947" s="49"/>
    </row>
    <row r="948" spans="4:4" ht="12.75">
      <c r="D948" s="49"/>
    </row>
    <row r="949" spans="4:4" ht="12.75">
      <c r="D949" s="49"/>
    </row>
    <row r="950" spans="4:4" ht="12.75">
      <c r="D950" s="49"/>
    </row>
    <row r="951" spans="4:4" ht="12.75">
      <c r="D951" s="49"/>
    </row>
    <row r="952" spans="4:4" ht="12.75">
      <c r="D952" s="49"/>
    </row>
    <row r="953" spans="4:4" ht="12.75">
      <c r="D953" s="49"/>
    </row>
    <row r="954" spans="4:4" ht="12.75">
      <c r="D954" s="49"/>
    </row>
    <row r="955" spans="4:4" ht="12.75">
      <c r="D955" s="49"/>
    </row>
    <row r="956" spans="4:4" ht="12.75">
      <c r="D956" s="49"/>
    </row>
    <row r="957" spans="4:4" ht="12.75">
      <c r="D957" s="49"/>
    </row>
    <row r="958" spans="4:4" ht="12.75">
      <c r="D958" s="49"/>
    </row>
    <row r="959" spans="4:4" ht="12.75">
      <c r="D959" s="49"/>
    </row>
    <row r="960" spans="4:4" ht="12.75">
      <c r="D960" s="49"/>
    </row>
    <row r="961" spans="4:4" ht="12.75">
      <c r="D961" s="49"/>
    </row>
    <row r="962" spans="4:4" ht="12.75">
      <c r="D962" s="49"/>
    </row>
    <row r="963" spans="4:4" ht="12.75">
      <c r="D963" s="49"/>
    </row>
    <row r="964" spans="4:4" ht="12.75">
      <c r="D964" s="49"/>
    </row>
    <row r="965" spans="4:4" ht="12.75">
      <c r="D965" s="49"/>
    </row>
    <row r="966" spans="4:4" ht="12.75">
      <c r="D966" s="49"/>
    </row>
    <row r="967" spans="4:4" ht="12.75">
      <c r="D967" s="49"/>
    </row>
    <row r="968" spans="4:4" ht="12.75">
      <c r="D968" s="49"/>
    </row>
    <row r="969" spans="4:4" ht="12.75">
      <c r="D969" s="49"/>
    </row>
    <row r="970" spans="4:4" ht="12.75">
      <c r="D970" s="49"/>
    </row>
    <row r="971" spans="4:4" ht="12.75">
      <c r="D971" s="49"/>
    </row>
    <row r="972" spans="4:4" ht="12.75">
      <c r="D972" s="49"/>
    </row>
    <row r="973" spans="4:4" ht="12.75">
      <c r="D973" s="49"/>
    </row>
    <row r="974" spans="4:4" ht="12.75">
      <c r="D974" s="49"/>
    </row>
    <row r="975" spans="4:4" ht="12.75">
      <c r="D975" s="49"/>
    </row>
    <row r="976" spans="4:4" ht="12.75">
      <c r="D976" s="49"/>
    </row>
    <row r="977" spans="4:4" ht="12.75">
      <c r="D977" s="49"/>
    </row>
    <row r="978" spans="4:4" ht="12.75">
      <c r="D978" s="49"/>
    </row>
    <row r="979" spans="4:4" ht="12.75">
      <c r="D979" s="49"/>
    </row>
    <row r="980" spans="4:4" ht="12.75">
      <c r="D980" s="49"/>
    </row>
    <row r="981" spans="4:4" ht="12.75">
      <c r="D981" s="49"/>
    </row>
    <row r="982" spans="4:4" ht="12.75">
      <c r="D982" s="49"/>
    </row>
    <row r="983" spans="4:4" ht="12.75">
      <c r="D983" s="49"/>
    </row>
    <row r="984" spans="4:4" ht="12.75">
      <c r="D984" s="49"/>
    </row>
    <row r="985" spans="4:4" ht="12.75">
      <c r="D985" s="49"/>
    </row>
    <row r="986" spans="4:4" ht="12.75">
      <c r="D986" s="49"/>
    </row>
    <row r="987" spans="4:4" ht="12.75">
      <c r="D987" s="49"/>
    </row>
    <row r="988" spans="4:4" ht="12.75">
      <c r="D988" s="49"/>
    </row>
    <row r="989" spans="4:4" ht="12.75">
      <c r="D989" s="49"/>
    </row>
    <row r="990" spans="4:4" ht="12.75">
      <c r="D990" s="49"/>
    </row>
    <row r="991" spans="4:4" ht="12.75">
      <c r="D991" s="49"/>
    </row>
    <row r="992" spans="4:4" ht="12.75">
      <c r="D992" s="49"/>
    </row>
    <row r="993" spans="4:4" ht="12.75">
      <c r="D993" s="49"/>
    </row>
    <row r="994" spans="4:4" ht="12.75">
      <c r="D994" s="49"/>
    </row>
    <row r="995" spans="4:4" ht="12.75">
      <c r="D995" s="49"/>
    </row>
    <row r="996" spans="4:4" ht="12.75">
      <c r="D996" s="49"/>
    </row>
    <row r="997" spans="4:4" ht="12.75">
      <c r="D997" s="49"/>
    </row>
    <row r="998" spans="4:4" ht="12.75">
      <c r="D998" s="49"/>
    </row>
    <row r="999" spans="4:4" ht="12.75">
      <c r="D999" s="49"/>
    </row>
    <row r="1000" spans="4:4" ht="12.75">
      <c r="D1000" s="49"/>
    </row>
    <row r="1001" spans="4:4" ht="12.75">
      <c r="D1001" s="49"/>
    </row>
    <row r="1002" spans="4:4" ht="12.75">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2578125" defaultRowHeight="15.75" customHeight="1"/>
  <cols>
    <col min="9" max="9" width="31.5703125" customWidth="1"/>
  </cols>
  <sheetData>
    <row r="1" spans="1:11" ht="15.75" customHeight="1">
      <c r="A1" s="1" t="s">
        <v>0</v>
      </c>
      <c r="B1" s="3" t="s">
        <v>1</v>
      </c>
      <c r="C1" s="3"/>
      <c r="D1" s="6" t="s">
        <v>3</v>
      </c>
      <c r="E1" s="5" t="s">
        <v>4</v>
      </c>
      <c r="F1" s="8" t="s">
        <v>5</v>
      </c>
      <c r="G1" s="10" t="s">
        <v>158</v>
      </c>
      <c r="H1" s="10" t="s">
        <v>7</v>
      </c>
      <c r="I1" s="10" t="s">
        <v>8</v>
      </c>
      <c r="J1" s="12" t="s">
        <v>9</v>
      </c>
      <c r="K1" s="12" t="s">
        <v>10</v>
      </c>
    </row>
    <row r="2" spans="1:11" ht="15.75" customHeight="1">
      <c r="A2" s="19" t="s">
        <v>11</v>
      </c>
      <c r="B2" s="19" t="s">
        <v>175</v>
      </c>
      <c r="D2" s="15">
        <v>1</v>
      </c>
      <c r="H2" s="19" t="s">
        <v>21</v>
      </c>
      <c r="I2" s="54" t="s">
        <v>20</v>
      </c>
      <c r="J2" s="54" t="s">
        <v>25</v>
      </c>
    </row>
    <row r="3" spans="1:11" ht="15.75" customHeight="1">
      <c r="B3" s="19" t="s">
        <v>178</v>
      </c>
      <c r="D3" s="15" t="s">
        <v>106</v>
      </c>
      <c r="H3" s="19" t="s">
        <v>21</v>
      </c>
      <c r="I3" s="54" t="s">
        <v>20</v>
      </c>
      <c r="J3" s="54" t="s">
        <v>25</v>
      </c>
      <c r="K3" s="14" t="s">
        <v>18</v>
      </c>
    </row>
    <row r="4" spans="1:11" ht="15.75" customHeight="1">
      <c r="A4" s="19"/>
      <c r="B4" s="14" t="s">
        <v>181</v>
      </c>
      <c r="D4" s="15" t="s">
        <v>106</v>
      </c>
      <c r="G4" s="68"/>
      <c r="H4" s="19" t="s">
        <v>21</v>
      </c>
      <c r="I4" s="14" t="s">
        <v>18</v>
      </c>
      <c r="J4" s="14"/>
      <c r="K4" s="68"/>
    </row>
    <row r="5" spans="1:11" ht="15.75" customHeight="1">
      <c r="A5" s="19"/>
      <c r="B5" s="14" t="s">
        <v>56</v>
      </c>
      <c r="C5">
        <v>1</v>
      </c>
      <c r="D5" s="15">
        <v>1</v>
      </c>
      <c r="G5" s="68"/>
      <c r="H5" s="19" t="s">
        <v>21</v>
      </c>
      <c r="I5" s="51" t="s">
        <v>186</v>
      </c>
      <c r="J5" s="54" t="s">
        <v>25</v>
      </c>
      <c r="K5" s="14" t="s">
        <v>18</v>
      </c>
    </row>
    <row r="6" spans="1:11" ht="15.75" customHeight="1">
      <c r="B6" s="14" t="s">
        <v>187</v>
      </c>
      <c r="C6" s="19">
        <v>1</v>
      </c>
      <c r="D6" s="52">
        <v>1</v>
      </c>
      <c r="F6" s="19"/>
      <c r="G6" s="40"/>
      <c r="H6" s="19" t="s">
        <v>21</v>
      </c>
      <c r="I6" s="53" t="s">
        <v>188</v>
      </c>
      <c r="J6" s="54" t="s">
        <v>25</v>
      </c>
    </row>
    <row r="7" spans="1:11" ht="15.75" customHeight="1">
      <c r="A7" s="19"/>
      <c r="B7" s="14" t="s">
        <v>189</v>
      </c>
      <c r="D7" s="15">
        <v>1</v>
      </c>
      <c r="F7" s="69" t="s">
        <v>190</v>
      </c>
      <c r="H7" s="14" t="s">
        <v>21</v>
      </c>
      <c r="I7" s="54" t="s">
        <v>191</v>
      </c>
      <c r="J7" s="54" t="s">
        <v>25</v>
      </c>
      <c r="K7" s="14" t="s">
        <v>192</v>
      </c>
    </row>
    <row r="8" spans="1:11" ht="15.75" customHeight="1">
      <c r="B8" s="19" t="s">
        <v>272</v>
      </c>
      <c r="C8" s="46"/>
      <c r="D8" s="52">
        <v>1</v>
      </c>
      <c r="E8" s="16" t="s">
        <v>273</v>
      </c>
      <c r="F8" s="19"/>
      <c r="G8" s="19"/>
      <c r="H8" s="68" t="s">
        <v>21</v>
      </c>
      <c r="I8" s="62"/>
      <c r="J8" s="19"/>
      <c r="K8" s="19"/>
    </row>
    <row r="9" spans="1:11" ht="15.75" customHeight="1">
      <c r="A9" s="46"/>
      <c r="B9" s="19"/>
      <c r="C9" s="46"/>
      <c r="D9" s="52"/>
      <c r="E9" s="16"/>
      <c r="F9" s="19"/>
      <c r="G9" s="40"/>
      <c r="H9" s="19"/>
      <c r="I9" s="62"/>
      <c r="J9" s="19"/>
      <c r="K9" s="19"/>
    </row>
    <row r="10" spans="1:11" ht="15.75" customHeight="1">
      <c r="A10" s="46"/>
      <c r="B10" s="19"/>
      <c r="C10" s="19"/>
      <c r="D10" s="52"/>
      <c r="E10" s="16"/>
      <c r="F10" s="56"/>
      <c r="G10" s="19"/>
      <c r="H10" s="19"/>
      <c r="I10" s="62"/>
      <c r="J10" s="19"/>
      <c r="K10" s="46"/>
    </row>
    <row r="11" spans="1:11" ht="15.75" customHeight="1">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2019-11-13T11:41:02Z</dcterms:modified>
</cp:coreProperties>
</file>